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850" activeTab="0"/>
  </bookViews>
  <sheets>
    <sheet name="spraw.-moje" sheetId="1" r:id="rId1"/>
  </sheets>
  <definedNames>
    <definedName name="_xlnm.Print_Area" localSheetId="0">'spraw.-moje'!$A$1:$K$124</definedName>
    <definedName name="_xlnm.Print_Titles" localSheetId="0">'spraw.-moje'!$2:$5</definedName>
  </definedNames>
  <calcPr fullCalcOnLoad="1"/>
</workbook>
</file>

<file path=xl/sharedStrings.xml><?xml version="1.0" encoding="utf-8"?>
<sst xmlns="http://schemas.openxmlformats.org/spreadsheetml/2006/main" count="380" uniqueCount="135">
  <si>
    <t>w tym:</t>
  </si>
  <si>
    <t>Dochody gminy</t>
  </si>
  <si>
    <t>Dochody powiatu</t>
  </si>
  <si>
    <t>w zł</t>
  </si>
  <si>
    <t>Lp.</t>
  </si>
  <si>
    <t xml:space="preserve">         T r e ś ć</t>
  </si>
  <si>
    <t>Budżet                 po zmianach</t>
  </si>
  <si>
    <t xml:space="preserve">  %    wyk.   </t>
  </si>
  <si>
    <t xml:space="preserve">  %                    wyk.   </t>
  </si>
  <si>
    <t>(4:3)</t>
  </si>
  <si>
    <t>(7:6)</t>
  </si>
  <si>
    <t>(10:9)</t>
  </si>
  <si>
    <t xml:space="preserve">Wpływy z podatków ustalanych i pobieranych </t>
  </si>
  <si>
    <t xml:space="preserve"> na podstawie odrębnych ustaw</t>
  </si>
  <si>
    <t>-</t>
  </si>
  <si>
    <t>a/ podatek rolny</t>
  </si>
  <si>
    <t>b/ podatek od nieruchomości</t>
  </si>
  <si>
    <t>c/ podatek od środków transportowych</t>
  </si>
  <si>
    <t xml:space="preserve">d/ podatek od spadków i darowizn </t>
  </si>
  <si>
    <t>e/ podatek opłacany w formie karty podatkowej</t>
  </si>
  <si>
    <t xml:space="preserve">    od działalności gospodarczej osób fizycznych</t>
  </si>
  <si>
    <t>f/ podatek leśny</t>
  </si>
  <si>
    <t>g/ podatek od czynności cywilnoprawnych</t>
  </si>
  <si>
    <t>Wpływy z opłat i inne wpływy</t>
  </si>
  <si>
    <t>a/ opłata skarbowa</t>
  </si>
  <si>
    <t xml:space="preserve">b/ opłata targowa </t>
  </si>
  <si>
    <t>c/ opłata eksploatacyjna</t>
  </si>
  <si>
    <t>d/ opłata za zezwolenia na sprzedaż napojów alkoholowych</t>
  </si>
  <si>
    <t>e/ inne wpływy</t>
  </si>
  <si>
    <t>f/ opłaty związane z wykonywaniem zadań własnych powiatu</t>
  </si>
  <si>
    <t xml:space="preserve">   określonych ustawą "Prawo o ruchu drogowym"</t>
  </si>
  <si>
    <t>g/ opłaty związane z wykonywaniem zadań własnych gminy i powiatu</t>
  </si>
  <si>
    <t xml:space="preserve">   określonych ustawą o transporcie drogowym</t>
  </si>
  <si>
    <t xml:space="preserve">h/ opłata produktowa </t>
  </si>
  <si>
    <t xml:space="preserve">i/ wpływy z tytułu rekompensaty utraconych dochodów w podatkach </t>
  </si>
  <si>
    <t xml:space="preserve">  i opłatach lokalnych</t>
  </si>
  <si>
    <t>j/ dochody realizowane na podstawie ustawy "Prawo ochrony środowiska"</t>
  </si>
  <si>
    <t>Dochody realizowane przez komunalne  jednostki budżetowe</t>
  </si>
  <si>
    <t xml:space="preserve"> oraz wpływy z innych jednostek organizacyjnych</t>
  </si>
  <si>
    <t>a/ dochody  Zarządu Dróg i Transportu</t>
  </si>
  <si>
    <t xml:space="preserve">    w tym: z tytułu opłat za korzystanie z transportu zbiorowego</t>
  </si>
  <si>
    <t>Dochody z majątku gminy</t>
  </si>
  <si>
    <t xml:space="preserve"> z tego:</t>
  </si>
  <si>
    <t>1/ dochody ze sprzedaży</t>
  </si>
  <si>
    <t xml:space="preserve">    a/  Wydział Majątku Miasta</t>
  </si>
  <si>
    <t xml:space="preserve">    b/  Wydział Praw do Nieruchomości</t>
  </si>
  <si>
    <t>2/ dochody z wieczystego użytkowania</t>
  </si>
  <si>
    <t xml:space="preserve">    a/  Wydział Praw do Nieruchomości</t>
  </si>
  <si>
    <t>3/ dywidendy</t>
  </si>
  <si>
    <t xml:space="preserve">    a/  Biuro Nadzoru Właścicielskiego</t>
  </si>
  <si>
    <t>4/ czynsz dzierżawny od Łódzkiej Spółki Infrastrukturalnej</t>
  </si>
  <si>
    <t>5/ pozostałe</t>
  </si>
  <si>
    <t>Dochody z udziałów w podatkach stanowiących dochód budżetu państwa</t>
  </si>
  <si>
    <t xml:space="preserve">a/ udział w podatku dochodowym od osób prawnych </t>
  </si>
  <si>
    <t xml:space="preserve">b/ udział  w podatku dochodowym od osób fizycznych </t>
  </si>
  <si>
    <t>Pozostałe dochody</t>
  </si>
  <si>
    <t>a/ odsetki od środków na rachunkach bankowych</t>
  </si>
  <si>
    <t>b/ rozliczenia z lat ubiegłych</t>
  </si>
  <si>
    <t xml:space="preserve"> - zwroty pożyczek udzielonych przez MOPS   </t>
  </si>
  <si>
    <t xml:space="preserve"> - zwroty dotacji wykorzystanych niezgodnie z przeznaczeniem </t>
  </si>
  <si>
    <t xml:space="preserve">   lub pobranych w nadmiernej wysokości</t>
  </si>
  <si>
    <t xml:space="preserve"> - rozliczenie dotacji z budżetu państwa na realizację zadań zleconych</t>
  </si>
  <si>
    <t xml:space="preserve"> - wpływy z tyt. nienależnie pobranych świadczeń wypłaconych ze środków Miasta</t>
  </si>
  <si>
    <t xml:space="preserve">c/ pozostałe </t>
  </si>
  <si>
    <t xml:space="preserve"> - dochody z tytułu udziału miasta w dochodach budżetu państwa</t>
  </si>
  <si>
    <t xml:space="preserve"> - inne</t>
  </si>
  <si>
    <t xml:space="preserve"> - odsetki od udzielonych pożyczek</t>
  </si>
  <si>
    <t xml:space="preserve"> - środki na obsługę zadań PFRON-u</t>
  </si>
  <si>
    <t xml:space="preserve"> - odpłatność za usługi opiekuńcze</t>
  </si>
  <si>
    <t xml:space="preserve"> - odsetki od spłat ratalnych z tytułu wykupu lokali mieszkalnych i budynków</t>
  </si>
  <si>
    <t xml:space="preserve"> - odsetki od należności podatkowych i wpłat po terminie</t>
  </si>
  <si>
    <t xml:space="preserve"> - spłata należności po zlikwidowanej Izbie Wytrzeźwień</t>
  </si>
  <si>
    <t xml:space="preserve"> - wpływy od innych gmin z tytułu funduszu alimentacyjnego</t>
  </si>
  <si>
    <t xml:space="preserve">Subwencja  ogólna </t>
  </si>
  <si>
    <t xml:space="preserve">  I. Część oświatowa       </t>
  </si>
  <si>
    <t xml:space="preserve"> II. Część równoważąca</t>
  </si>
  <si>
    <t>8.1</t>
  </si>
  <si>
    <t>Dotacje celowe na zadania własne</t>
  </si>
  <si>
    <t>a/ z Woj.Funduszu Ochrony Środowiska i Gospodarki Wodnej</t>
  </si>
  <si>
    <t xml:space="preserve">b/ z budżetu państwa na zadania własne </t>
  </si>
  <si>
    <t xml:space="preserve"> - na dofinansowanie wypłat zasiłków okresowych z pomocy społecznej</t>
  </si>
  <si>
    <t xml:space="preserve"> - na finansowanie wypłat zasiłków stałych z pomocy społecznej</t>
  </si>
  <si>
    <t xml:space="preserve"> - na finansowanie składek na ubezpieczenia zdrowotne</t>
  </si>
  <si>
    <t xml:space="preserve"> - na ośrodki pomocy społecznej </t>
  </si>
  <si>
    <t xml:space="preserve"> - na Rządowy Program - "Posiłek dla potrzebujących"</t>
  </si>
  <si>
    <t xml:space="preserve"> - na Domy Pomocy Społecznej</t>
  </si>
  <si>
    <t>Razem dochody własne bez środków pomocowych</t>
  </si>
  <si>
    <t>8.2</t>
  </si>
  <si>
    <t>Środki finansowe pochodzące ze źródeł zagranicznych nie podlegających zwrotowi</t>
  </si>
  <si>
    <t>8.3</t>
  </si>
  <si>
    <t>Środki finansowe pochodzące z refundacji wydatków z lat ubiegłych na projekty</t>
  </si>
  <si>
    <t>Razem środki pomocowe</t>
  </si>
  <si>
    <t>Razem dochody własne gminy i powiatu</t>
  </si>
  <si>
    <t>Dotacje na realizację zadań wykonywanych na podstawie porozumień</t>
  </si>
  <si>
    <t xml:space="preserve"> - z organami administracji rządowej</t>
  </si>
  <si>
    <t xml:space="preserve"> - między jednostkami samorządu terytorialnego</t>
  </si>
  <si>
    <t>Razem dochody gminy i powiatu - własne i z porozumień</t>
  </si>
  <si>
    <t xml:space="preserve">Dotacje na realizację zadań z zakresu administracji rządowej </t>
  </si>
  <si>
    <t>OGÓŁEM   DOCHODY</t>
  </si>
  <si>
    <t xml:space="preserve"> - zwrot niewykorzystanych środków na wydatki niewygasające z roku ubiegłego</t>
  </si>
  <si>
    <t xml:space="preserve"> - środki z gwarancji należytego wykonania umowy</t>
  </si>
  <si>
    <t xml:space="preserve">  określonych ustawą  o kierujących pojazdami</t>
  </si>
  <si>
    <t xml:space="preserve">k/ opłaty związane z wykonywaniem zadań własnych powiatu </t>
  </si>
  <si>
    <t>l/ opłata za gospodarowanie odpadami komunalnymi</t>
  </si>
  <si>
    <t>c/ z budżetu państwa na  zadania własne powiatu</t>
  </si>
  <si>
    <t>b/ dochody Administracji Zasobów Komunalnych</t>
  </si>
  <si>
    <t>c/ pozostałe</t>
  </si>
  <si>
    <t>d/ dochody  Zarządu Zieleni Miejskiej</t>
  </si>
  <si>
    <t>e/ dochody  Zarządu Gospodarowania Odpadami</t>
  </si>
  <si>
    <t xml:space="preserve"> - środki z Funduszu Dopłat</t>
  </si>
  <si>
    <t xml:space="preserve"> - na dofinansowanie zadań w zakresie wychowania przedszkolnego</t>
  </si>
  <si>
    <t xml:space="preserve"> - środki z Funduszu Pracy dla powiatowych urzędów pracy</t>
  </si>
  <si>
    <t>na 2015 rok</t>
  </si>
  <si>
    <t>2015 roku</t>
  </si>
  <si>
    <t>ł/ opłaty związane z wykonywaniem zadań własnych powiatu (tablice rejestracyjne)</t>
  </si>
  <si>
    <t xml:space="preserve"> - na wydatki dotyczące realizacji zadań związanych z przygot. do organizacji EXPO 2022</t>
  </si>
  <si>
    <t xml:space="preserve"> - kary umowne związane z realizacją zadania - odbieranie i zagospodarowanie </t>
  </si>
  <si>
    <t xml:space="preserve">    odpadów komunalnych</t>
  </si>
  <si>
    <t xml:space="preserve"> - wpł. z tyt.rozl.projektu"Metropolitalna sieć szerokopasmowego dostępu do Internetu"</t>
  </si>
  <si>
    <t xml:space="preserve"> - rozliczenie niewykorzystanych środków z tytułu udzielonej pomocy de minimis </t>
  </si>
  <si>
    <t xml:space="preserve">  w związku z realizacją projektu "Kreowanie Biznesu - wsparcie dla młodych Łodzian"</t>
  </si>
  <si>
    <t xml:space="preserve">  w związku z realizacją projektu "Biznes 50+  im dojrzalszy, tym lepszy"</t>
  </si>
  <si>
    <t xml:space="preserve"> - dochody z tytułu realizacji programu "Aktywny samorząd"</t>
  </si>
  <si>
    <t xml:space="preserve"> - środki przekazane przez InterRisk Towarz. Ubez. na realizację zadań prewencyjnych</t>
  </si>
  <si>
    <t xml:space="preserve"> - na stypendia i zasiłki szkolne dla uczniów najuboższych</t>
  </si>
  <si>
    <t xml:space="preserve"> - dochody z rozliczenia proj. "Strategia Rozwoju Łódzkiego Obszaru Metropolitalnego"</t>
  </si>
  <si>
    <t>d/ z Narodowego Funduszu Ochrony Środowiska i Gospodarki Wodnej</t>
  </si>
  <si>
    <t xml:space="preserve"> - rozlicz.dotacji na realiz. proj."Rewitalizacja EC1 i jej adaptacja na cele kulturalno - artyst.</t>
  </si>
  <si>
    <t xml:space="preserve"> - środki z Krajowego Funduszu Szkoleniowego</t>
  </si>
  <si>
    <t xml:space="preserve"> - na Resortowy Program  wspierania rodziny i  pieczy zastępczej - "Asystent rodzinny"</t>
  </si>
  <si>
    <t xml:space="preserve"> - Program "Zielone Podwórka"</t>
  </si>
  <si>
    <t xml:space="preserve"> - na dofinansowanie zadań w zakresie organizacji opieki nad dziećmi w wieku do lat 3 </t>
  </si>
  <si>
    <t xml:space="preserve"> - na zakup podręczników dla dzieci</t>
  </si>
  <si>
    <t xml:space="preserve">                             Wykonanie dochodów  Miasta Łodzi za okres 1.01 -  30.09.2015 roku                      </t>
  </si>
  <si>
    <t xml:space="preserve">Wykonanie              za 9 m-cy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</si>
</sst>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Trebuchet MS"/>
      <family val="2"/>
    </font>
    <font>
      <sz val="11"/>
      <color indexed="20"/>
      <name val="Czcionka tekstu podstawowego"/>
      <family val="2"/>
    </font>
    <font>
      <b/>
      <sz val="28"/>
      <name val="Arial CE"/>
      <family val="2"/>
    </font>
    <font>
      <b/>
      <sz val="36"/>
      <name val="Arial CE"/>
      <family val="2"/>
    </font>
    <font>
      <sz val="28"/>
      <name val="Arial CE"/>
      <family val="2"/>
    </font>
    <font>
      <b/>
      <sz val="24"/>
      <name val="Arial CE"/>
      <family val="2"/>
    </font>
    <font>
      <b/>
      <sz val="24"/>
      <name val="Arial"/>
      <family val="2"/>
    </font>
    <font>
      <b/>
      <sz val="24"/>
      <color indexed="10"/>
      <name val="Arial CE"/>
      <family val="2"/>
    </font>
    <font>
      <sz val="16"/>
      <name val="Arial CE"/>
      <family val="0"/>
    </font>
    <font>
      <sz val="24"/>
      <name val="Arial CE"/>
      <family val="0"/>
    </font>
    <font>
      <b/>
      <i/>
      <sz val="24"/>
      <name val="Arial CE"/>
      <family val="2"/>
    </font>
    <font>
      <b/>
      <sz val="22"/>
      <name val="Arial CE"/>
      <family val="0"/>
    </font>
    <font>
      <sz val="2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/>
      <bottom style="thin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/>
      <right/>
      <top/>
      <bottom style="dotted"/>
    </border>
    <border>
      <left style="thin"/>
      <right style="thick"/>
      <top style="dotted"/>
      <bottom/>
    </border>
    <border>
      <left style="thin"/>
      <right style="thin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ashed"/>
      <bottom style="dotted"/>
    </border>
    <border>
      <left style="thin"/>
      <right style="thick"/>
      <top style="dashed"/>
      <bottom style="dotted"/>
    </border>
    <border>
      <left style="thick"/>
      <right/>
      <top style="dotted"/>
      <bottom style="dotted"/>
    </border>
    <border>
      <left style="thin"/>
      <right/>
      <top style="dotted"/>
      <bottom style="dotted"/>
    </border>
    <border>
      <left style="thick"/>
      <right style="thin"/>
      <top/>
      <bottom style="thin"/>
    </border>
    <border>
      <left style="thin"/>
      <right style="thin"/>
      <top/>
      <bottom style="dashed"/>
    </border>
    <border>
      <left style="thin"/>
      <right style="thick"/>
      <top/>
      <bottom style="dashed"/>
    </border>
    <border>
      <left style="thin"/>
      <right style="thick"/>
      <top style="dashed"/>
      <bottom/>
    </border>
    <border>
      <left style="thick"/>
      <right style="thin"/>
      <top/>
      <bottom style="dashed"/>
    </border>
    <border>
      <left style="thick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 style="dashed"/>
    </border>
    <border>
      <left style="medium"/>
      <right style="thin"/>
      <top/>
      <bottom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/>
      <top/>
      <bottom style="dashed"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ck"/>
      <top style="double"/>
      <bottom style="double"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 style="thin"/>
      <right style="thick"/>
      <top style="double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thin"/>
      <right style="thick"/>
      <top style="dotted"/>
      <bottom style="dashed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ck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5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18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" fontId="21" fillId="0" borderId="14" xfId="0" applyNumberFormat="1" applyFont="1" applyBorder="1" applyAlignment="1">
      <alignment horizontal="center" vertical="top"/>
    </xf>
    <xf numFmtId="1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3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3" fontId="21" fillId="0" borderId="20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164" fontId="21" fillId="0" borderId="21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164" fontId="20" fillId="0" borderId="21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20" fillId="0" borderId="21" xfId="0" applyNumberFormat="1" applyFont="1" applyBorder="1" applyAlignment="1">
      <alignment horizontal="center"/>
    </xf>
    <xf numFmtId="165" fontId="20" fillId="0" borderId="21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3" fontId="20" fillId="0" borderId="23" xfId="0" applyNumberFormat="1" applyFont="1" applyBorder="1" applyAlignment="1">
      <alignment/>
    </xf>
    <xf numFmtId="164" fontId="20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4" fontId="20" fillId="0" borderId="24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3" fontId="20" fillId="0" borderId="28" xfId="0" applyNumberFormat="1" applyFont="1" applyBorder="1" applyAlignment="1">
      <alignment/>
    </xf>
    <xf numFmtId="164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164" fontId="20" fillId="0" borderId="29" xfId="0" applyNumberFormat="1" applyFont="1" applyBorder="1" applyAlignment="1">
      <alignment horizontal="center"/>
    </xf>
    <xf numFmtId="164" fontId="20" fillId="0" borderId="31" xfId="0" applyNumberFormat="1" applyFont="1" applyBorder="1" applyAlignment="1">
      <alignment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0" fontId="20" fillId="0" borderId="35" xfId="0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5" xfId="0" applyNumberFormat="1" applyFont="1" applyBorder="1" applyAlignment="1">
      <alignment horizontal="right"/>
    </xf>
    <xf numFmtId="164" fontId="20" fillId="0" borderId="36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3" fontId="20" fillId="0" borderId="39" xfId="0" applyNumberFormat="1" applyFont="1" applyBorder="1" applyAlignment="1">
      <alignment horizontal="right"/>
    </xf>
    <xf numFmtId="0" fontId="20" fillId="0" borderId="40" xfId="0" applyFont="1" applyBorder="1" applyAlignment="1">
      <alignment/>
    </xf>
    <xf numFmtId="3" fontId="20" fillId="0" borderId="40" xfId="0" applyNumberFormat="1" applyFont="1" applyBorder="1" applyAlignment="1">
      <alignment/>
    </xf>
    <xf numFmtId="164" fontId="20" fillId="0" borderId="41" xfId="0" applyNumberFormat="1" applyFont="1" applyBorder="1" applyAlignment="1">
      <alignment/>
    </xf>
    <xf numFmtId="3" fontId="20" fillId="0" borderId="40" xfId="0" applyNumberFormat="1" applyFont="1" applyBorder="1" applyAlignment="1">
      <alignment horizontal="right"/>
    </xf>
    <xf numFmtId="164" fontId="20" fillId="0" borderId="41" xfId="0" applyNumberFormat="1" applyFont="1" applyBorder="1" applyAlignment="1">
      <alignment horizontal="right"/>
    </xf>
    <xf numFmtId="164" fontId="20" fillId="0" borderId="42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43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165" fontId="20" fillId="0" borderId="21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/>
    </xf>
    <xf numFmtId="3" fontId="20" fillId="0" borderId="40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3" fontId="20" fillId="0" borderId="48" xfId="0" applyNumberFormat="1" applyFont="1" applyBorder="1" applyAlignment="1">
      <alignment horizontal="right"/>
    </xf>
    <xf numFmtId="165" fontId="20" fillId="0" borderId="49" xfId="0" applyNumberFormat="1" applyFont="1" applyBorder="1" applyAlignment="1">
      <alignment horizontal="right"/>
    </xf>
    <xf numFmtId="164" fontId="20" fillId="0" borderId="41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6" xfId="0" applyFont="1" applyBorder="1" applyAlignment="1">
      <alignment/>
    </xf>
    <xf numFmtId="3" fontId="20" fillId="0" borderId="50" xfId="0" applyNumberFormat="1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164" fontId="20" fillId="0" borderId="5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0" fillId="0" borderId="52" xfId="0" applyFont="1" applyBorder="1" applyAlignment="1">
      <alignment horizontal="center"/>
    </xf>
    <xf numFmtId="0" fontId="20" fillId="0" borderId="56" xfId="0" applyFont="1" applyBorder="1" applyAlignment="1">
      <alignment vertical="center"/>
    </xf>
    <xf numFmtId="3" fontId="20" fillId="0" borderId="52" xfId="0" applyNumberFormat="1" applyFont="1" applyBorder="1" applyAlignment="1">
      <alignment horizontal="right" vertical="center"/>
    </xf>
    <xf numFmtId="164" fontId="20" fillId="0" borderId="54" xfId="0" applyNumberFormat="1" applyFont="1" applyBorder="1" applyAlignment="1">
      <alignment horizontal="right" vertical="center"/>
    </xf>
    <xf numFmtId="3" fontId="20" fillId="0" borderId="57" xfId="0" applyNumberFormat="1" applyFont="1" applyBorder="1" applyAlignment="1">
      <alignment horizontal="right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164" fontId="20" fillId="0" borderId="60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61" xfId="0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164" fontId="25" fillId="0" borderId="15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164" fontId="25" fillId="0" borderId="15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/>
    </xf>
    <xf numFmtId="3" fontId="25" fillId="0" borderId="20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3" fontId="25" fillId="0" borderId="20" xfId="0" applyNumberFormat="1" applyFont="1" applyBorder="1" applyAlignment="1">
      <alignment horizontal="right" vertical="center"/>
    </xf>
    <xf numFmtId="3" fontId="25" fillId="0" borderId="20" xfId="0" applyNumberFormat="1" applyFont="1" applyBorder="1" applyAlignment="1">
      <alignment vertical="center"/>
    </xf>
    <xf numFmtId="165" fontId="25" fillId="0" borderId="21" xfId="0" applyNumberFormat="1" applyFont="1" applyBorder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64" fontId="25" fillId="0" borderId="21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164" fontId="25" fillId="0" borderId="64" xfId="0" applyNumberFormat="1" applyFont="1" applyBorder="1" applyAlignment="1">
      <alignment horizontal="right" vertic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vertical="center"/>
    </xf>
    <xf numFmtId="3" fontId="20" fillId="0" borderId="65" xfId="0" applyNumberFormat="1" applyFont="1" applyBorder="1" applyAlignment="1">
      <alignment vertical="center"/>
    </xf>
    <xf numFmtId="164" fontId="20" fillId="0" borderId="67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vertical="center"/>
    </xf>
    <xf numFmtId="164" fontId="20" fillId="0" borderId="67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/>
    </xf>
    <xf numFmtId="3" fontId="20" fillId="0" borderId="70" xfId="0" applyNumberFormat="1" applyFont="1" applyBorder="1" applyAlignment="1">
      <alignment/>
    </xf>
    <xf numFmtId="3" fontId="20" fillId="0" borderId="70" xfId="0" applyNumberFormat="1" applyFont="1" applyBorder="1" applyAlignment="1">
      <alignment horizontal="right"/>
    </xf>
    <xf numFmtId="164" fontId="20" fillId="0" borderId="71" xfId="0" applyNumberFormat="1" applyFont="1" applyBorder="1" applyAlignment="1">
      <alignment horizontal="right"/>
    </xf>
    <xf numFmtId="164" fontId="20" fillId="0" borderId="71" xfId="0" applyNumberFormat="1" applyFont="1" applyBorder="1" applyAlignment="1">
      <alignment/>
    </xf>
    <xf numFmtId="3" fontId="20" fillId="0" borderId="72" xfId="0" applyNumberFormat="1" applyFont="1" applyBorder="1" applyAlignment="1">
      <alignment horizontal="right"/>
    </xf>
    <xf numFmtId="165" fontId="20" fillId="0" borderId="41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21" fillId="0" borderId="20" xfId="0" applyFont="1" applyBorder="1" applyAlignment="1">
      <alignment horizontal="left"/>
    </xf>
    <xf numFmtId="0" fontId="27" fillId="0" borderId="0" xfId="0" applyFont="1" applyAlignment="1">
      <alignment/>
    </xf>
    <xf numFmtId="4" fontId="26" fillId="0" borderId="0" xfId="0" applyNumberFormat="1" applyFont="1" applyAlignment="1">
      <alignment/>
    </xf>
    <xf numFmtId="3" fontId="25" fillId="0" borderId="23" xfId="0" applyNumberFormat="1" applyFont="1" applyBorder="1" applyAlignment="1">
      <alignment horizontal="right"/>
    </xf>
    <xf numFmtId="164" fontId="25" fillId="0" borderId="24" xfId="0" applyNumberFormat="1" applyFont="1" applyBorder="1" applyAlignment="1">
      <alignment horizontal="right"/>
    </xf>
    <xf numFmtId="164" fontId="25" fillId="0" borderId="24" xfId="0" applyNumberFormat="1" applyFont="1" applyBorder="1" applyAlignment="1">
      <alignment/>
    </xf>
    <xf numFmtId="165" fontId="20" fillId="0" borderId="21" xfId="0" applyNumberFormat="1" applyFont="1" applyBorder="1" applyAlignment="1">
      <alignment/>
    </xf>
    <xf numFmtId="164" fontId="20" fillId="0" borderId="73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 vertical="center"/>
    </xf>
    <xf numFmtId="164" fontId="20" fillId="0" borderId="15" xfId="0" applyNumberFormat="1" applyFont="1" applyBorder="1" applyAlignment="1">
      <alignment horizontal="right" vertical="center"/>
    </xf>
    <xf numFmtId="0" fontId="20" fillId="0" borderId="74" xfId="0" applyFont="1" applyBorder="1" applyAlignment="1">
      <alignment vertical="center"/>
    </xf>
    <xf numFmtId="3" fontId="21" fillId="0" borderId="75" xfId="0" applyNumberFormat="1" applyFont="1" applyBorder="1" applyAlignment="1">
      <alignment horizontal="right" vertical="center"/>
    </xf>
    <xf numFmtId="165" fontId="21" fillId="0" borderId="76" xfId="0" applyNumberFormat="1" applyFont="1" applyBorder="1" applyAlignment="1">
      <alignment horizontal="right" vertical="center"/>
    </xf>
    <xf numFmtId="3" fontId="21" fillId="0" borderId="63" xfId="0" applyNumberFormat="1" applyFont="1" applyBorder="1" applyAlignment="1">
      <alignment horizontal="right" vertical="center"/>
    </xf>
    <xf numFmtId="164" fontId="20" fillId="0" borderId="76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/>
    </xf>
    <xf numFmtId="3" fontId="21" fillId="0" borderId="6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horizontal="right" vertical="center"/>
    </xf>
    <xf numFmtId="165" fontId="25" fillId="0" borderId="21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0" fontId="20" fillId="0" borderId="40" xfId="0" applyFont="1" applyBorder="1" applyAlignment="1">
      <alignment vertical="center"/>
    </xf>
    <xf numFmtId="3" fontId="20" fillId="0" borderId="40" xfId="0" applyNumberFormat="1" applyFont="1" applyBorder="1" applyAlignment="1">
      <alignment horizontal="right" vertical="center"/>
    </xf>
    <xf numFmtId="164" fontId="20" fillId="0" borderId="41" xfId="0" applyNumberFormat="1" applyFont="1" applyBorder="1" applyAlignment="1">
      <alignment horizontal="right" vertical="center"/>
    </xf>
    <xf numFmtId="3" fontId="20" fillId="0" borderId="5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32"/>
  <sheetViews>
    <sheetView showGridLines="0" tabSelected="1" zoomScale="50" zoomScaleNormal="50" zoomScaleSheetLayoutView="50" zoomScalePageLayoutView="0" workbookViewId="0" topLeftCell="A1">
      <selection activeCell="P122" sqref="P122"/>
    </sheetView>
  </sheetViews>
  <sheetFormatPr defaultColWidth="9.00390625" defaultRowHeight="12.75"/>
  <cols>
    <col min="1" max="1" width="9.75390625" style="0" customWidth="1"/>
    <col min="2" max="2" width="197.375" style="0" customWidth="1"/>
    <col min="3" max="3" width="33.00390625" style="0" customWidth="1"/>
    <col min="4" max="4" width="33.875" style="1" customWidth="1"/>
    <col min="5" max="5" width="15.125" style="0" customWidth="1"/>
    <col min="6" max="6" width="35.75390625" style="0" customWidth="1"/>
    <col min="7" max="7" width="33.875" style="0" customWidth="1"/>
    <col min="8" max="8" width="18.625" style="0" customWidth="1"/>
    <col min="9" max="9" width="32.00390625" style="0" customWidth="1"/>
    <col min="10" max="10" width="29.625" style="0" customWidth="1"/>
    <col min="11" max="11" width="14.875" style="0" customWidth="1"/>
    <col min="15" max="15" width="13.25390625" style="0" bestFit="1" customWidth="1"/>
    <col min="16" max="16" width="31.625" style="0" bestFit="1" customWidth="1"/>
    <col min="17" max="17" width="14.875" style="0" bestFit="1" customWidth="1"/>
    <col min="19" max="19" width="15.875" style="0" bestFit="1" customWidth="1"/>
    <col min="20" max="20" width="14.375" style="0" bestFit="1" customWidth="1"/>
    <col min="21" max="21" width="20.125" style="0" bestFit="1" customWidth="1"/>
    <col min="23" max="23" width="8.625" style="0" customWidth="1"/>
  </cols>
  <sheetData>
    <row r="1" spans="1:11" ht="64.5" customHeight="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06.5" customHeight="1" thickBot="1">
      <c r="A2" s="187"/>
      <c r="B2" s="187"/>
      <c r="C2" s="187"/>
      <c r="D2" s="2" t="s">
        <v>0</v>
      </c>
      <c r="E2" s="2"/>
      <c r="F2" s="3" t="s">
        <v>1</v>
      </c>
      <c r="G2" s="4"/>
      <c r="H2" s="5"/>
      <c r="I2" s="3" t="s">
        <v>2</v>
      </c>
      <c r="J2" s="4"/>
      <c r="K2" s="6" t="s">
        <v>3</v>
      </c>
    </row>
    <row r="3" spans="1:11" ht="60" customHeight="1">
      <c r="A3" s="7" t="s">
        <v>4</v>
      </c>
      <c r="B3" s="8" t="s">
        <v>5</v>
      </c>
      <c r="C3" s="9" t="s">
        <v>6</v>
      </c>
      <c r="D3" s="9" t="s">
        <v>134</v>
      </c>
      <c r="E3" s="10" t="s">
        <v>7</v>
      </c>
      <c r="F3" s="9" t="s">
        <v>6</v>
      </c>
      <c r="G3" s="9" t="s">
        <v>134</v>
      </c>
      <c r="H3" s="10" t="s">
        <v>7</v>
      </c>
      <c r="I3" s="9" t="s">
        <v>6</v>
      </c>
      <c r="J3" s="9" t="s">
        <v>134</v>
      </c>
      <c r="K3" s="11" t="s">
        <v>8</v>
      </c>
    </row>
    <row r="4" spans="1:11" ht="27.75" customHeight="1">
      <c r="A4" s="12"/>
      <c r="B4" s="13"/>
      <c r="C4" s="14" t="s">
        <v>112</v>
      </c>
      <c r="D4" s="15" t="s">
        <v>113</v>
      </c>
      <c r="E4" s="16" t="s">
        <v>9</v>
      </c>
      <c r="F4" s="14" t="s">
        <v>112</v>
      </c>
      <c r="G4" s="15" t="s">
        <v>113</v>
      </c>
      <c r="H4" s="16" t="s">
        <v>10</v>
      </c>
      <c r="I4" s="14" t="s">
        <v>112</v>
      </c>
      <c r="J4" s="15" t="s">
        <v>113</v>
      </c>
      <c r="K4" s="16" t="s">
        <v>11</v>
      </c>
    </row>
    <row r="5" spans="1:11" ht="29.25" customHeight="1">
      <c r="A5" s="17">
        <v>1</v>
      </c>
      <c r="B5" s="18">
        <v>2</v>
      </c>
      <c r="C5" s="19">
        <v>3</v>
      </c>
      <c r="D5" s="19">
        <v>4</v>
      </c>
      <c r="E5" s="20">
        <v>5</v>
      </c>
      <c r="F5" s="19">
        <v>6</v>
      </c>
      <c r="G5" s="19">
        <v>7</v>
      </c>
      <c r="H5" s="20">
        <v>8</v>
      </c>
      <c r="I5" s="19">
        <v>9</v>
      </c>
      <c r="J5" s="18">
        <v>10</v>
      </c>
      <c r="K5" s="20">
        <v>11</v>
      </c>
    </row>
    <row r="6" spans="1:11" ht="48" customHeight="1">
      <c r="A6" s="21">
        <v>1</v>
      </c>
      <c r="B6" s="22" t="s">
        <v>12</v>
      </c>
      <c r="C6" s="23"/>
      <c r="D6" s="23"/>
      <c r="E6" s="24"/>
      <c r="F6" s="23"/>
      <c r="G6" s="23"/>
      <c r="H6" s="24"/>
      <c r="I6" s="25"/>
      <c r="J6" s="25"/>
      <c r="K6" s="26"/>
    </row>
    <row r="7" spans="1:11" ht="25.5" customHeight="1">
      <c r="A7" s="27"/>
      <c r="B7" s="28" t="s">
        <v>13</v>
      </c>
      <c r="C7" s="29">
        <f>C8+C9+C10+C11+C13+C14+C15</f>
        <v>468701549</v>
      </c>
      <c r="D7" s="29">
        <f>D8+D9+D10+D11+D13+D14+D15</f>
        <v>361065829</v>
      </c>
      <c r="E7" s="30">
        <f>D7*100/C7</f>
        <v>77.03533939035478</v>
      </c>
      <c r="F7" s="29">
        <f>F8+F9+F10+F11+F13+F14+F15</f>
        <v>468701549</v>
      </c>
      <c r="G7" s="29">
        <f>G8+G9+G10+G11+G13+G14+G15</f>
        <v>361065829</v>
      </c>
      <c r="H7" s="30">
        <f>G7*100/F7</f>
        <v>77.03533939035478</v>
      </c>
      <c r="I7" s="31" t="s">
        <v>14</v>
      </c>
      <c r="J7" s="31" t="s">
        <v>14</v>
      </c>
      <c r="K7" s="32" t="s">
        <v>14</v>
      </c>
    </row>
    <row r="8" spans="1:11" ht="42" customHeight="1">
      <c r="A8" s="21"/>
      <c r="B8" s="33" t="s">
        <v>15</v>
      </c>
      <c r="C8" s="34">
        <v>1097204</v>
      </c>
      <c r="D8" s="34">
        <v>808798</v>
      </c>
      <c r="E8" s="35">
        <f>D8*100/C8</f>
        <v>73.71445966292504</v>
      </c>
      <c r="F8" s="34">
        <v>1097204</v>
      </c>
      <c r="G8" s="34">
        <v>808798</v>
      </c>
      <c r="H8" s="35">
        <f>G8*100/F8</f>
        <v>73.71445966292504</v>
      </c>
      <c r="I8" s="23" t="s">
        <v>14</v>
      </c>
      <c r="J8" s="23" t="s">
        <v>14</v>
      </c>
      <c r="K8" s="36" t="s">
        <v>14</v>
      </c>
    </row>
    <row r="9" spans="1:11" ht="36" customHeight="1">
      <c r="A9" s="21"/>
      <c r="B9" s="33" t="s">
        <v>16</v>
      </c>
      <c r="C9" s="34">
        <v>403192554</v>
      </c>
      <c r="D9" s="34">
        <v>307360951</v>
      </c>
      <c r="E9" s="35">
        <f>D9*100/C9</f>
        <v>76.23180238591411</v>
      </c>
      <c r="F9" s="34">
        <v>403192554</v>
      </c>
      <c r="G9" s="34">
        <v>307360951</v>
      </c>
      <c r="H9" s="35">
        <f>G9*100/F9</f>
        <v>76.23180238591411</v>
      </c>
      <c r="I9" s="23" t="s">
        <v>14</v>
      </c>
      <c r="J9" s="23" t="s">
        <v>14</v>
      </c>
      <c r="K9" s="36" t="s">
        <v>14</v>
      </c>
    </row>
    <row r="10" spans="1:11" ht="36" customHeight="1">
      <c r="A10" s="21"/>
      <c r="B10" s="33" t="s">
        <v>17</v>
      </c>
      <c r="C10" s="34">
        <v>14862000</v>
      </c>
      <c r="D10" s="34">
        <v>12482961</v>
      </c>
      <c r="E10" s="35">
        <f>D10*100/C10</f>
        <v>83.99247073072264</v>
      </c>
      <c r="F10" s="34">
        <v>14862000</v>
      </c>
      <c r="G10" s="34">
        <v>12482961</v>
      </c>
      <c r="H10" s="35">
        <f>G10*100/F10</f>
        <v>83.99247073072264</v>
      </c>
      <c r="I10" s="23" t="s">
        <v>14</v>
      </c>
      <c r="J10" s="23" t="s">
        <v>14</v>
      </c>
      <c r="K10" s="36" t="s">
        <v>14</v>
      </c>
    </row>
    <row r="11" spans="1:11" ht="36" customHeight="1">
      <c r="A11" s="21"/>
      <c r="B11" s="33" t="s">
        <v>18</v>
      </c>
      <c r="C11" s="37">
        <v>9000000</v>
      </c>
      <c r="D11" s="34">
        <v>6516459</v>
      </c>
      <c r="E11" s="38">
        <f>D11*100/C11</f>
        <v>72.4051</v>
      </c>
      <c r="F11" s="37">
        <v>9000000</v>
      </c>
      <c r="G11" s="34">
        <v>6516459</v>
      </c>
      <c r="H11" s="38">
        <f>G11*100/F11</f>
        <v>72.4051</v>
      </c>
      <c r="I11" s="39" t="s">
        <v>14</v>
      </c>
      <c r="J11" s="39" t="s">
        <v>14</v>
      </c>
      <c r="K11" s="40" t="s">
        <v>14</v>
      </c>
    </row>
    <row r="12" spans="1:11" ht="36" customHeight="1">
      <c r="A12" s="21"/>
      <c r="B12" s="33" t="s">
        <v>19</v>
      </c>
      <c r="C12" s="37"/>
      <c r="D12" s="37"/>
      <c r="E12" s="38"/>
      <c r="F12" s="37"/>
      <c r="G12" s="37"/>
      <c r="H12" s="38"/>
      <c r="I12" s="39"/>
      <c r="J12" s="39"/>
      <c r="K12" s="40"/>
    </row>
    <row r="13" spans="1:11" ht="36" customHeight="1">
      <c r="A13" s="21"/>
      <c r="B13" s="33" t="s">
        <v>20</v>
      </c>
      <c r="C13" s="37">
        <v>3000000</v>
      </c>
      <c r="D13" s="37">
        <v>1705797</v>
      </c>
      <c r="E13" s="38">
        <f aca="true" t="shared" si="0" ref="E13:E21">D13*100/C13</f>
        <v>56.8599</v>
      </c>
      <c r="F13" s="37">
        <v>3000000</v>
      </c>
      <c r="G13" s="37">
        <v>1705797</v>
      </c>
      <c r="H13" s="38">
        <f aca="true" t="shared" si="1" ref="H13:H21">G13*100/F13</f>
        <v>56.8599</v>
      </c>
      <c r="I13" s="39" t="s">
        <v>14</v>
      </c>
      <c r="J13" s="39" t="s">
        <v>14</v>
      </c>
      <c r="K13" s="40" t="s">
        <v>14</v>
      </c>
    </row>
    <row r="14" spans="1:11" ht="36" customHeight="1">
      <c r="A14" s="21"/>
      <c r="B14" s="33" t="s">
        <v>21</v>
      </c>
      <c r="C14" s="37">
        <v>49791</v>
      </c>
      <c r="D14" s="37">
        <v>43701</v>
      </c>
      <c r="E14" s="38">
        <f t="shared" si="0"/>
        <v>87.76887389287221</v>
      </c>
      <c r="F14" s="37">
        <v>49791</v>
      </c>
      <c r="G14" s="37">
        <v>43701</v>
      </c>
      <c r="H14" s="38">
        <f t="shared" si="1"/>
        <v>87.76887389287221</v>
      </c>
      <c r="I14" s="39" t="s">
        <v>14</v>
      </c>
      <c r="J14" s="39" t="s">
        <v>14</v>
      </c>
      <c r="K14" s="40" t="s">
        <v>14</v>
      </c>
    </row>
    <row r="15" spans="1:11" ht="36" customHeight="1">
      <c r="A15" s="21"/>
      <c r="B15" s="33" t="s">
        <v>22</v>
      </c>
      <c r="C15" s="37">
        <v>37500000</v>
      </c>
      <c r="D15" s="37">
        <v>32147162</v>
      </c>
      <c r="E15" s="38">
        <f t="shared" si="0"/>
        <v>85.72576533333333</v>
      </c>
      <c r="F15" s="37">
        <v>37500000</v>
      </c>
      <c r="G15" s="37">
        <v>32147162</v>
      </c>
      <c r="H15" s="38">
        <f t="shared" si="1"/>
        <v>85.72576533333333</v>
      </c>
      <c r="I15" s="39" t="s">
        <v>14</v>
      </c>
      <c r="J15" s="39" t="s">
        <v>14</v>
      </c>
      <c r="K15" s="40" t="s">
        <v>14</v>
      </c>
    </row>
    <row r="16" spans="1:11" ht="49.5" customHeight="1">
      <c r="A16" s="41">
        <v>2</v>
      </c>
      <c r="B16" s="42" t="s">
        <v>23</v>
      </c>
      <c r="C16" s="43">
        <f>C17+C18+C19+C20+C21+C23+C25+C26+C28+C29+C31+C32+C34</f>
        <v>130213890</v>
      </c>
      <c r="D16" s="43">
        <f>D17+D18+D19+D20+D21+D23+D25+D26+D28+D29+D31+D32+D34</f>
        <v>101251350</v>
      </c>
      <c r="E16" s="44">
        <f t="shared" si="0"/>
        <v>77.75771847381259</v>
      </c>
      <c r="F16" s="43">
        <f>F17+F18+F19+F20+F21+F25+F26+F28+F29+F32</f>
        <v>116262890</v>
      </c>
      <c r="G16" s="43">
        <f>G17+G18+G19+G20+G21+G25+G26+G28+G29+G32</f>
        <v>90350787</v>
      </c>
      <c r="H16" s="44">
        <f t="shared" si="1"/>
        <v>77.71249020216167</v>
      </c>
      <c r="I16" s="45">
        <f>I21+I23+I25+I29+I31+I34</f>
        <v>13951000</v>
      </c>
      <c r="J16" s="98">
        <f>J21+J23+J25+J29+J31+J34</f>
        <v>10900563</v>
      </c>
      <c r="K16" s="46">
        <f>J16*100/I16</f>
        <v>78.13463550999928</v>
      </c>
    </row>
    <row r="17" spans="1:11" ht="43.5" customHeight="1">
      <c r="A17" s="21"/>
      <c r="B17" s="33" t="s">
        <v>24</v>
      </c>
      <c r="C17" s="37">
        <v>9762000</v>
      </c>
      <c r="D17" s="37">
        <v>6699516</v>
      </c>
      <c r="E17" s="38">
        <f t="shared" si="0"/>
        <v>68.62851874615858</v>
      </c>
      <c r="F17" s="37">
        <v>9762000</v>
      </c>
      <c r="G17" s="37">
        <v>6699516</v>
      </c>
      <c r="H17" s="38">
        <f t="shared" si="1"/>
        <v>68.62851874615858</v>
      </c>
      <c r="I17" s="39" t="s">
        <v>14</v>
      </c>
      <c r="J17" s="39" t="s">
        <v>14</v>
      </c>
      <c r="K17" s="40" t="s">
        <v>14</v>
      </c>
    </row>
    <row r="18" spans="1:11" ht="36" customHeight="1">
      <c r="A18" s="21"/>
      <c r="B18" s="33" t="s">
        <v>25</v>
      </c>
      <c r="C18" s="37">
        <v>2010000</v>
      </c>
      <c r="D18" s="37">
        <v>1231690</v>
      </c>
      <c r="E18" s="38">
        <f t="shared" si="0"/>
        <v>61.27810945273632</v>
      </c>
      <c r="F18" s="37">
        <v>2010000</v>
      </c>
      <c r="G18" s="37">
        <v>1231690</v>
      </c>
      <c r="H18" s="38">
        <f t="shared" si="1"/>
        <v>61.27810945273632</v>
      </c>
      <c r="I18" s="39" t="s">
        <v>14</v>
      </c>
      <c r="J18" s="39" t="s">
        <v>14</v>
      </c>
      <c r="K18" s="40" t="s">
        <v>14</v>
      </c>
    </row>
    <row r="19" spans="1:11" ht="36" customHeight="1">
      <c r="A19" s="21"/>
      <c r="B19" s="33" t="s">
        <v>26</v>
      </c>
      <c r="C19" s="37">
        <v>80000</v>
      </c>
      <c r="D19" s="47">
        <v>62439</v>
      </c>
      <c r="E19" s="48">
        <f t="shared" si="0"/>
        <v>78.04875</v>
      </c>
      <c r="F19" s="37">
        <v>80000</v>
      </c>
      <c r="G19" s="47">
        <v>62439</v>
      </c>
      <c r="H19" s="48">
        <f t="shared" si="1"/>
        <v>78.04875</v>
      </c>
      <c r="I19" s="39" t="s">
        <v>14</v>
      </c>
      <c r="J19" s="39" t="s">
        <v>14</v>
      </c>
      <c r="K19" s="40" t="s">
        <v>14</v>
      </c>
    </row>
    <row r="20" spans="1:11" ht="36" customHeight="1">
      <c r="A20" s="21"/>
      <c r="B20" s="33" t="s">
        <v>27</v>
      </c>
      <c r="C20" s="37">
        <v>13116000</v>
      </c>
      <c r="D20" s="47">
        <v>12962145</v>
      </c>
      <c r="E20" s="38">
        <f t="shared" si="0"/>
        <v>98.826967063129</v>
      </c>
      <c r="F20" s="37">
        <v>13116000</v>
      </c>
      <c r="G20" s="47">
        <v>12962145</v>
      </c>
      <c r="H20" s="38">
        <f t="shared" si="1"/>
        <v>98.826967063129</v>
      </c>
      <c r="I20" s="39" t="s">
        <v>14</v>
      </c>
      <c r="J20" s="39" t="s">
        <v>14</v>
      </c>
      <c r="K20" s="40" t="s">
        <v>14</v>
      </c>
    </row>
    <row r="21" spans="1:11" s="49" customFormat="1" ht="36" customHeight="1">
      <c r="A21" s="21"/>
      <c r="B21" s="33" t="s">
        <v>28</v>
      </c>
      <c r="C21" s="47">
        <f>F21+I21</f>
        <v>2003349</v>
      </c>
      <c r="D21" s="37">
        <f>G21+J21</f>
        <v>1460995</v>
      </c>
      <c r="E21" s="48">
        <f t="shared" si="0"/>
        <v>72.92763267907888</v>
      </c>
      <c r="F21" s="47">
        <v>1842349</v>
      </c>
      <c r="G21" s="47">
        <v>1404786</v>
      </c>
      <c r="H21" s="48">
        <f t="shared" si="1"/>
        <v>76.2497225010028</v>
      </c>
      <c r="I21" s="47">
        <v>161000</v>
      </c>
      <c r="J21" s="37">
        <v>56209</v>
      </c>
      <c r="K21" s="48">
        <f>J21*100/I21</f>
        <v>34.91242236024845</v>
      </c>
    </row>
    <row r="22" spans="1:11" s="49" customFormat="1" ht="39" customHeight="1">
      <c r="A22" s="21"/>
      <c r="B22" s="33" t="s">
        <v>29</v>
      </c>
      <c r="C22" s="39"/>
      <c r="D22" s="37"/>
      <c r="E22" s="38"/>
      <c r="F22" s="37"/>
      <c r="G22" s="37"/>
      <c r="H22" s="38"/>
      <c r="I22" s="47"/>
      <c r="J22" s="47"/>
      <c r="K22" s="48"/>
    </row>
    <row r="23" spans="1:11" s="49" customFormat="1" ht="36" customHeight="1">
      <c r="A23" s="21"/>
      <c r="B23" s="33" t="s">
        <v>30</v>
      </c>
      <c r="C23" s="37">
        <v>7250000</v>
      </c>
      <c r="D23" s="37">
        <v>5621611</v>
      </c>
      <c r="E23" s="48">
        <f>D23*100/C23</f>
        <v>77.53946206896552</v>
      </c>
      <c r="F23" s="39" t="s">
        <v>14</v>
      </c>
      <c r="G23" s="39" t="s">
        <v>14</v>
      </c>
      <c r="H23" s="50" t="s">
        <v>14</v>
      </c>
      <c r="I23" s="37">
        <v>7250000</v>
      </c>
      <c r="J23" s="37">
        <v>5621611</v>
      </c>
      <c r="K23" s="48">
        <f>J23*100/I23</f>
        <v>77.53946206896552</v>
      </c>
    </row>
    <row r="24" spans="1:19" s="49" customFormat="1" ht="36" customHeight="1">
      <c r="A24" s="21"/>
      <c r="B24" s="33" t="s">
        <v>31</v>
      </c>
      <c r="C24" s="37"/>
      <c r="D24" s="37"/>
      <c r="E24" s="38"/>
      <c r="F24" s="37"/>
      <c r="G24" s="37"/>
      <c r="H24" s="38"/>
      <c r="I24" s="47"/>
      <c r="J24" s="47"/>
      <c r="K24" s="48"/>
      <c r="S24" s="162"/>
    </row>
    <row r="25" spans="1:19" s="49" customFormat="1" ht="36" customHeight="1">
      <c r="A25" s="21"/>
      <c r="B25" s="33" t="s">
        <v>32</v>
      </c>
      <c r="C25" s="37">
        <f>F25+I25</f>
        <v>190000</v>
      </c>
      <c r="D25" s="37">
        <f>G25+J25</f>
        <v>271641</v>
      </c>
      <c r="E25" s="38">
        <f>D25*100/C25</f>
        <v>142.96894736842106</v>
      </c>
      <c r="F25" s="37">
        <v>100000</v>
      </c>
      <c r="G25" s="37">
        <v>168515</v>
      </c>
      <c r="H25" s="38">
        <f>G25*100/F25</f>
        <v>168.515</v>
      </c>
      <c r="I25" s="47">
        <v>90000</v>
      </c>
      <c r="J25" s="47">
        <v>103126</v>
      </c>
      <c r="K25" s="48">
        <f>J25*100/I25</f>
        <v>114.58444444444444</v>
      </c>
      <c r="S25" s="162"/>
    </row>
    <row r="26" spans="1:19" s="49" customFormat="1" ht="36" customHeight="1">
      <c r="A26" s="21"/>
      <c r="B26" s="33" t="s">
        <v>33</v>
      </c>
      <c r="C26" s="37">
        <v>483741</v>
      </c>
      <c r="D26" s="47">
        <v>61067</v>
      </c>
      <c r="E26" s="51">
        <f>D26*100/C26</f>
        <v>12.623904113978348</v>
      </c>
      <c r="F26" s="37">
        <v>483741</v>
      </c>
      <c r="G26" s="47">
        <v>61067</v>
      </c>
      <c r="H26" s="51">
        <f>G26*100/F26</f>
        <v>12.623904113978348</v>
      </c>
      <c r="I26" s="39" t="s">
        <v>14</v>
      </c>
      <c r="J26" s="39" t="s">
        <v>14</v>
      </c>
      <c r="K26" s="50" t="s">
        <v>14</v>
      </c>
      <c r="S26" s="162"/>
    </row>
    <row r="27" spans="1:19" s="49" customFormat="1" ht="36" customHeight="1">
      <c r="A27" s="21"/>
      <c r="B27" s="33" t="s">
        <v>34</v>
      </c>
      <c r="C27" s="39"/>
      <c r="D27" s="37"/>
      <c r="E27" s="40"/>
      <c r="F27" s="39"/>
      <c r="G27" s="37"/>
      <c r="H27" s="40"/>
      <c r="I27" s="39"/>
      <c r="J27" s="39"/>
      <c r="K27" s="50"/>
      <c r="S27" s="162"/>
    </row>
    <row r="28" spans="1:11" s="49" customFormat="1" ht="28.5" customHeight="1">
      <c r="A28" s="21"/>
      <c r="B28" s="33" t="s">
        <v>35</v>
      </c>
      <c r="C28" s="37">
        <v>1468800</v>
      </c>
      <c r="D28" s="47">
        <v>2019586</v>
      </c>
      <c r="E28" s="51">
        <f>D28*100/C28</f>
        <v>137.4990468409586</v>
      </c>
      <c r="F28" s="37">
        <v>1468800</v>
      </c>
      <c r="G28" s="47">
        <v>2019586</v>
      </c>
      <c r="H28" s="51">
        <f>G28*100/F28</f>
        <v>137.4990468409586</v>
      </c>
      <c r="I28" s="39" t="s">
        <v>14</v>
      </c>
      <c r="J28" s="39" t="s">
        <v>14</v>
      </c>
      <c r="K28" s="50" t="s">
        <v>14</v>
      </c>
    </row>
    <row r="29" spans="1:11" s="49" customFormat="1" ht="33" customHeight="1">
      <c r="A29" s="21"/>
      <c r="B29" s="33" t="s">
        <v>36</v>
      </c>
      <c r="C29" s="37">
        <f>F29+I29</f>
        <v>6200000</v>
      </c>
      <c r="D29" s="47">
        <f>G29+J29</f>
        <v>5221300</v>
      </c>
      <c r="E29" s="48">
        <f>D29*100/C29</f>
        <v>84.21451612903226</v>
      </c>
      <c r="F29" s="37">
        <v>4600000</v>
      </c>
      <c r="G29" s="47">
        <v>3870247</v>
      </c>
      <c r="H29" s="48">
        <f>G29*100/F29</f>
        <v>84.13580434782608</v>
      </c>
      <c r="I29" s="47">
        <v>1600000</v>
      </c>
      <c r="J29" s="47">
        <v>1351053</v>
      </c>
      <c r="K29" s="51">
        <f>J29*100/I29</f>
        <v>84.4408125</v>
      </c>
    </row>
    <row r="30" spans="1:11" s="49" customFormat="1" ht="33" customHeight="1">
      <c r="A30" s="21"/>
      <c r="B30" s="33" t="s">
        <v>102</v>
      </c>
      <c r="C30" s="37"/>
      <c r="D30" s="47"/>
      <c r="E30" s="48"/>
      <c r="F30" s="37"/>
      <c r="G30" s="47"/>
      <c r="H30" s="48"/>
      <c r="I30" s="47"/>
      <c r="J30" s="47"/>
      <c r="K30" s="51"/>
    </row>
    <row r="31" spans="1:11" s="49" customFormat="1" ht="33" customHeight="1">
      <c r="A31" s="21"/>
      <c r="B31" s="33" t="s">
        <v>101</v>
      </c>
      <c r="C31" s="37">
        <v>1650000</v>
      </c>
      <c r="D31" s="47">
        <v>1145612</v>
      </c>
      <c r="E31" s="48">
        <f>D31*100/C31</f>
        <v>69.4310303030303</v>
      </c>
      <c r="F31" s="39" t="s">
        <v>14</v>
      </c>
      <c r="G31" s="39" t="s">
        <v>14</v>
      </c>
      <c r="H31" s="50" t="s">
        <v>14</v>
      </c>
      <c r="I31" s="37">
        <v>1650000</v>
      </c>
      <c r="J31" s="47">
        <v>1145612</v>
      </c>
      <c r="K31" s="48">
        <f>J31*100/I31</f>
        <v>69.4310303030303</v>
      </c>
    </row>
    <row r="32" spans="1:11" s="49" customFormat="1" ht="33" customHeight="1">
      <c r="A32" s="21"/>
      <c r="B32" s="33" t="s">
        <v>103</v>
      </c>
      <c r="C32" s="37">
        <v>82800000</v>
      </c>
      <c r="D32" s="47">
        <v>61870796</v>
      </c>
      <c r="E32" s="51">
        <f>D32*100/C32</f>
        <v>74.72318357487923</v>
      </c>
      <c r="F32" s="37">
        <v>82800000</v>
      </c>
      <c r="G32" s="47">
        <v>61870796</v>
      </c>
      <c r="H32" s="51">
        <f>G32*100/F32</f>
        <v>74.72318357487923</v>
      </c>
      <c r="I32" s="39" t="s">
        <v>14</v>
      </c>
      <c r="J32" s="39" t="s">
        <v>14</v>
      </c>
      <c r="K32" s="50" t="s">
        <v>14</v>
      </c>
    </row>
    <row r="33" spans="1:11" s="49" customFormat="1" ht="33" customHeight="1">
      <c r="A33" s="21"/>
      <c r="B33" s="33" t="s">
        <v>114</v>
      </c>
      <c r="C33" s="39"/>
      <c r="D33" s="37"/>
      <c r="E33" s="38"/>
      <c r="F33" s="37"/>
      <c r="G33" s="37"/>
      <c r="H33" s="38"/>
      <c r="I33" s="47"/>
      <c r="J33" s="47"/>
      <c r="K33" s="48"/>
    </row>
    <row r="34" spans="1:11" s="49" customFormat="1" ht="28.5" customHeight="1">
      <c r="A34" s="21"/>
      <c r="B34" s="33" t="s">
        <v>30</v>
      </c>
      <c r="C34" s="37">
        <v>3200000</v>
      </c>
      <c r="D34" s="37">
        <v>2622952</v>
      </c>
      <c r="E34" s="48">
        <f>D34*100/C34</f>
        <v>81.96725</v>
      </c>
      <c r="F34" s="39" t="s">
        <v>14</v>
      </c>
      <c r="G34" s="39" t="s">
        <v>14</v>
      </c>
      <c r="H34" s="50" t="s">
        <v>14</v>
      </c>
      <c r="I34" s="37">
        <v>3200000</v>
      </c>
      <c r="J34" s="37">
        <v>2622952</v>
      </c>
      <c r="K34" s="48">
        <f>J34*100/I34</f>
        <v>81.96725</v>
      </c>
    </row>
    <row r="35" spans="1:11" ht="49.5" customHeight="1">
      <c r="A35" s="21">
        <v>3</v>
      </c>
      <c r="B35" s="33" t="s">
        <v>37</v>
      </c>
      <c r="C35" s="37"/>
      <c r="D35" s="37"/>
      <c r="E35" s="38"/>
      <c r="F35" s="37"/>
      <c r="G35" s="52"/>
      <c r="H35" s="38"/>
      <c r="I35" s="39"/>
      <c r="J35" s="37"/>
      <c r="K35" s="38"/>
    </row>
    <row r="36" spans="1:11" ht="31.5" customHeight="1">
      <c r="A36" s="41"/>
      <c r="B36" s="53" t="s">
        <v>38</v>
      </c>
      <c r="C36" s="43">
        <f>C37+C39+C40+C41+C42</f>
        <v>503065334</v>
      </c>
      <c r="D36" s="43">
        <f>D37+D39+D40+D41+D42</f>
        <v>315766513</v>
      </c>
      <c r="E36" s="44">
        <f aca="true" t="shared" si="2" ref="E36:E43">D36*100/C36</f>
        <v>62.76848982800313</v>
      </c>
      <c r="F36" s="43">
        <f>F37+F39+F40+F41+F42</f>
        <v>461685263</v>
      </c>
      <c r="G36" s="43">
        <f>G37+G39+G40+G41+G42</f>
        <v>283594666</v>
      </c>
      <c r="H36" s="44">
        <f aca="true" t="shared" si="3" ref="H36:H43">G36*100/F36</f>
        <v>61.42597321760301</v>
      </c>
      <c r="I36" s="45">
        <f>I37+I40</f>
        <v>41380071</v>
      </c>
      <c r="J36" s="45">
        <f>J37+J40</f>
        <v>32171847</v>
      </c>
      <c r="K36" s="46">
        <f>J36*100/I36</f>
        <v>77.74720106207647</v>
      </c>
    </row>
    <row r="37" spans="1:11" ht="46.5" customHeight="1">
      <c r="A37" s="54"/>
      <c r="B37" s="55" t="s">
        <v>39</v>
      </c>
      <c r="C37" s="56">
        <f>F37+I37</f>
        <v>182690884</v>
      </c>
      <c r="D37" s="56">
        <f>G37+J37</f>
        <v>88995879</v>
      </c>
      <c r="E37" s="57">
        <f t="shared" si="2"/>
        <v>48.713913388256415</v>
      </c>
      <c r="F37" s="56">
        <v>166590884</v>
      </c>
      <c r="G37" s="56">
        <v>75301934</v>
      </c>
      <c r="H37" s="38">
        <f t="shared" si="3"/>
        <v>45.20171343829354</v>
      </c>
      <c r="I37" s="58">
        <v>16100000</v>
      </c>
      <c r="J37" s="59">
        <v>13693945</v>
      </c>
      <c r="K37" s="60">
        <f>J37*100/I37</f>
        <v>85.05555900621118</v>
      </c>
    </row>
    <row r="38" spans="1:21" ht="34.5" customHeight="1">
      <c r="A38" s="21"/>
      <c r="B38" s="33" t="s">
        <v>40</v>
      </c>
      <c r="C38" s="37">
        <v>156635000</v>
      </c>
      <c r="D38" s="37">
        <v>69883146</v>
      </c>
      <c r="E38" s="38">
        <f t="shared" si="2"/>
        <v>44.61528138666326</v>
      </c>
      <c r="F38" s="37">
        <v>156635000</v>
      </c>
      <c r="G38" s="37">
        <v>69883146</v>
      </c>
      <c r="H38" s="38">
        <f t="shared" si="3"/>
        <v>44.61528138666326</v>
      </c>
      <c r="I38" s="39" t="s">
        <v>14</v>
      </c>
      <c r="J38" s="39" t="s">
        <v>14</v>
      </c>
      <c r="K38" s="50" t="s">
        <v>14</v>
      </c>
      <c r="P38" s="1"/>
      <c r="U38" s="61"/>
    </row>
    <row r="39" spans="1:21" ht="37.5" customHeight="1">
      <c r="A39" s="21"/>
      <c r="B39" s="33" t="s">
        <v>105</v>
      </c>
      <c r="C39" s="37">
        <v>229078257</v>
      </c>
      <c r="D39" s="37">
        <v>164136811</v>
      </c>
      <c r="E39" s="38">
        <f>D39*100/C39</f>
        <v>71.65097777044811</v>
      </c>
      <c r="F39" s="37">
        <v>229078257</v>
      </c>
      <c r="G39" s="37">
        <v>164136811</v>
      </c>
      <c r="H39" s="38">
        <f>G39*100/F39</f>
        <v>71.65097777044811</v>
      </c>
      <c r="I39" s="39" t="s">
        <v>14</v>
      </c>
      <c r="J39" s="39" t="s">
        <v>14</v>
      </c>
      <c r="K39" s="40" t="s">
        <v>14</v>
      </c>
      <c r="P39" s="165"/>
      <c r="U39" s="61"/>
    </row>
    <row r="40" spans="1:21" ht="40.5" customHeight="1">
      <c r="A40" s="21"/>
      <c r="B40" s="33" t="s">
        <v>106</v>
      </c>
      <c r="C40" s="37">
        <f>F40+I40</f>
        <v>83797711</v>
      </c>
      <c r="D40" s="37">
        <f>G40+J40</f>
        <v>56550037</v>
      </c>
      <c r="E40" s="38">
        <f t="shared" si="2"/>
        <v>67.48398771894855</v>
      </c>
      <c r="F40" s="37">
        <v>58517640</v>
      </c>
      <c r="G40" s="37">
        <v>38072135</v>
      </c>
      <c r="H40" s="38">
        <f t="shared" si="3"/>
        <v>65.06095426951599</v>
      </c>
      <c r="I40" s="62">
        <v>25280071</v>
      </c>
      <c r="J40" s="37">
        <v>18477902</v>
      </c>
      <c r="K40" s="48">
        <f>J40*100/I40</f>
        <v>73.09276148789297</v>
      </c>
      <c r="P40" s="1"/>
      <c r="U40" s="61"/>
    </row>
    <row r="41" spans="1:21" ht="40.5" customHeight="1">
      <c r="A41" s="21"/>
      <c r="B41" s="33" t="s">
        <v>107</v>
      </c>
      <c r="C41" s="37">
        <v>5836213</v>
      </c>
      <c r="D41" s="37">
        <v>4872175</v>
      </c>
      <c r="E41" s="38">
        <f>D41*100/C41</f>
        <v>83.48178861874986</v>
      </c>
      <c r="F41" s="37">
        <v>5836213</v>
      </c>
      <c r="G41" s="37">
        <v>4872175</v>
      </c>
      <c r="H41" s="38">
        <f>G41*100/F41</f>
        <v>83.48178861874986</v>
      </c>
      <c r="I41" s="39" t="s">
        <v>14</v>
      </c>
      <c r="J41" s="39" t="s">
        <v>14</v>
      </c>
      <c r="K41" s="40" t="s">
        <v>14</v>
      </c>
      <c r="U41" s="61"/>
    </row>
    <row r="42" spans="1:21" ht="40.5" customHeight="1">
      <c r="A42" s="21"/>
      <c r="B42" s="33" t="s">
        <v>108</v>
      </c>
      <c r="C42" s="37">
        <v>1662269</v>
      </c>
      <c r="D42" s="37">
        <v>1211611</v>
      </c>
      <c r="E42" s="38">
        <f>D42*100/C42</f>
        <v>72.88898487549247</v>
      </c>
      <c r="F42" s="37">
        <v>1662269</v>
      </c>
      <c r="G42" s="37">
        <v>1211611</v>
      </c>
      <c r="H42" s="38">
        <f>G42*100/F42</f>
        <v>72.88898487549247</v>
      </c>
      <c r="I42" s="39" t="s">
        <v>14</v>
      </c>
      <c r="J42" s="39" t="s">
        <v>14</v>
      </c>
      <c r="K42" s="40" t="s">
        <v>14</v>
      </c>
      <c r="U42" s="61"/>
    </row>
    <row r="43" spans="1:21" ht="36" customHeight="1">
      <c r="A43" s="41">
        <v>4</v>
      </c>
      <c r="B43" s="53" t="s">
        <v>41</v>
      </c>
      <c r="C43" s="43">
        <f>C45+C49+C51+C53+C54</f>
        <v>254502019</v>
      </c>
      <c r="D43" s="43">
        <f>D45+D49+D51+D53+D54</f>
        <v>206947627</v>
      </c>
      <c r="E43" s="44">
        <f t="shared" si="2"/>
        <v>81.31472898059799</v>
      </c>
      <c r="F43" s="43">
        <f>F45+F49+F52+F53+F54</f>
        <v>254502019</v>
      </c>
      <c r="G43" s="43">
        <f>G45+G49+G51+G53+G54</f>
        <v>206947627</v>
      </c>
      <c r="H43" s="44">
        <f t="shared" si="3"/>
        <v>81.31472898059799</v>
      </c>
      <c r="I43" s="63" t="s">
        <v>14</v>
      </c>
      <c r="J43" s="64" t="s">
        <v>14</v>
      </c>
      <c r="K43" s="65" t="s">
        <v>14</v>
      </c>
      <c r="U43" s="61"/>
    </row>
    <row r="44" spans="1:21" ht="36" customHeight="1">
      <c r="A44" s="21"/>
      <c r="B44" s="33" t="s">
        <v>42</v>
      </c>
      <c r="C44" s="37"/>
      <c r="D44" s="37"/>
      <c r="E44" s="38"/>
      <c r="F44" s="37"/>
      <c r="G44" s="37"/>
      <c r="H44" s="38"/>
      <c r="I44" s="66"/>
      <c r="J44" s="39"/>
      <c r="K44" s="40"/>
      <c r="U44" s="61"/>
    </row>
    <row r="45" spans="1:21" ht="36" customHeight="1">
      <c r="A45" s="21"/>
      <c r="B45" s="67" t="s">
        <v>43</v>
      </c>
      <c r="C45" s="68">
        <f>C46+C47</f>
        <v>138127400</v>
      </c>
      <c r="D45" s="68">
        <f>D46+D47</f>
        <v>99987837</v>
      </c>
      <c r="E45" s="69">
        <f aca="true" t="shared" si="4" ref="E45:E61">D45*100/C45</f>
        <v>72.38812646875276</v>
      </c>
      <c r="F45" s="68">
        <f>F46+F47</f>
        <v>138127400</v>
      </c>
      <c r="G45" s="68">
        <f>G46+G47</f>
        <v>99987837</v>
      </c>
      <c r="H45" s="69">
        <f aca="true" t="shared" si="5" ref="H45:H54">G45*100/F45</f>
        <v>72.38812646875276</v>
      </c>
      <c r="I45" s="70" t="s">
        <v>14</v>
      </c>
      <c r="J45" s="71" t="s">
        <v>14</v>
      </c>
      <c r="K45" s="72" t="s">
        <v>14</v>
      </c>
      <c r="U45" s="61"/>
    </row>
    <row r="46" spans="1:98" ht="34.5" customHeight="1">
      <c r="A46" s="21"/>
      <c r="B46" s="33" t="s">
        <v>44</v>
      </c>
      <c r="C46" s="37">
        <v>88127400</v>
      </c>
      <c r="D46" s="37">
        <v>73533797</v>
      </c>
      <c r="E46" s="38">
        <f t="shared" si="4"/>
        <v>83.44033410721296</v>
      </c>
      <c r="F46" s="37">
        <v>88127400</v>
      </c>
      <c r="G46" s="37">
        <v>73533797</v>
      </c>
      <c r="H46" s="38">
        <f t="shared" si="5"/>
        <v>83.44033410721296</v>
      </c>
      <c r="I46" s="39" t="s">
        <v>14</v>
      </c>
      <c r="J46" s="39" t="s">
        <v>14</v>
      </c>
      <c r="K46" s="40" t="s">
        <v>14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</row>
    <row r="47" spans="1:98" ht="34.5" customHeight="1">
      <c r="A47" s="21"/>
      <c r="B47" s="33" t="s">
        <v>45</v>
      </c>
      <c r="C47" s="37">
        <v>50000000</v>
      </c>
      <c r="D47" s="37">
        <v>26454040</v>
      </c>
      <c r="E47" s="38">
        <f t="shared" si="4"/>
        <v>52.90808</v>
      </c>
      <c r="F47" s="37">
        <v>50000000</v>
      </c>
      <c r="G47" s="37">
        <v>26454040</v>
      </c>
      <c r="H47" s="38">
        <f t="shared" si="5"/>
        <v>52.90808</v>
      </c>
      <c r="I47" s="39" t="s">
        <v>14</v>
      </c>
      <c r="J47" s="39" t="s">
        <v>14</v>
      </c>
      <c r="K47" s="40" t="s">
        <v>14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</row>
    <row r="48" spans="1:98" ht="34.5" customHeight="1">
      <c r="A48" s="21"/>
      <c r="B48" s="33"/>
      <c r="C48" s="37"/>
      <c r="D48" s="37"/>
      <c r="E48" s="38"/>
      <c r="F48" s="37"/>
      <c r="G48" s="37"/>
      <c r="H48" s="38"/>
      <c r="I48" s="39"/>
      <c r="J48" s="39"/>
      <c r="K48" s="4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</row>
    <row r="49" spans="1:98" ht="37.5" customHeight="1">
      <c r="A49" s="21"/>
      <c r="B49" s="67" t="s">
        <v>46</v>
      </c>
      <c r="C49" s="68">
        <f>C50</f>
        <v>56500000</v>
      </c>
      <c r="D49" s="68">
        <f>D50</f>
        <v>57561013</v>
      </c>
      <c r="E49" s="69">
        <f t="shared" si="4"/>
        <v>101.87789911504424</v>
      </c>
      <c r="F49" s="68">
        <f>F50</f>
        <v>56500000</v>
      </c>
      <c r="G49" s="68">
        <f>G50</f>
        <v>57561013</v>
      </c>
      <c r="H49" s="69">
        <f t="shared" si="5"/>
        <v>101.87789911504424</v>
      </c>
      <c r="I49" s="71" t="s">
        <v>14</v>
      </c>
      <c r="J49" s="71" t="s">
        <v>14</v>
      </c>
      <c r="K49" s="72" t="s">
        <v>14</v>
      </c>
      <c r="L49" s="49"/>
      <c r="M49" s="49"/>
      <c r="N49" s="49"/>
      <c r="O49" s="49"/>
      <c r="P49" s="49"/>
      <c r="Q49" s="49"/>
      <c r="R49" s="49"/>
      <c r="S49" s="49"/>
      <c r="T49" s="162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</row>
    <row r="50" spans="1:98" ht="40.5" customHeight="1">
      <c r="A50" s="21"/>
      <c r="B50" s="33" t="s">
        <v>47</v>
      </c>
      <c r="C50" s="47">
        <v>56500000</v>
      </c>
      <c r="D50" s="37">
        <v>57561013</v>
      </c>
      <c r="E50" s="73">
        <f t="shared" si="4"/>
        <v>101.87789911504424</v>
      </c>
      <c r="F50" s="47">
        <v>56500000</v>
      </c>
      <c r="G50" s="37">
        <v>57561013</v>
      </c>
      <c r="H50" s="73">
        <f t="shared" si="5"/>
        <v>101.87789911504424</v>
      </c>
      <c r="I50" s="39" t="s">
        <v>14</v>
      </c>
      <c r="J50" s="39" t="s">
        <v>14</v>
      </c>
      <c r="K50" s="40" t="s">
        <v>14</v>
      </c>
      <c r="L50" s="49"/>
      <c r="M50" s="49"/>
      <c r="N50" s="49"/>
      <c r="O50" s="49"/>
      <c r="P50" s="49"/>
      <c r="Q50" s="49"/>
      <c r="R50" s="49"/>
      <c r="S50" s="49"/>
      <c r="T50" s="162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</row>
    <row r="51" spans="1:98" ht="34.5" customHeight="1">
      <c r="A51" s="21"/>
      <c r="B51" s="67" t="s">
        <v>48</v>
      </c>
      <c r="C51" s="68">
        <f>C52</f>
        <v>12540583</v>
      </c>
      <c r="D51" s="89">
        <f>D52</f>
        <v>12573877</v>
      </c>
      <c r="E51" s="90">
        <f>D51*100/C51</f>
        <v>100.26549004938606</v>
      </c>
      <c r="F51" s="68">
        <f>F52</f>
        <v>12540583</v>
      </c>
      <c r="G51" s="89">
        <f>G52</f>
        <v>12573877</v>
      </c>
      <c r="H51" s="90">
        <f>G51*100/F51</f>
        <v>100.26549004938606</v>
      </c>
      <c r="I51" s="71" t="s">
        <v>14</v>
      </c>
      <c r="J51" s="71" t="s">
        <v>14</v>
      </c>
      <c r="K51" s="72" t="s">
        <v>14</v>
      </c>
      <c r="L51" s="49"/>
      <c r="M51" s="49"/>
      <c r="N51" s="49"/>
      <c r="O51" s="49"/>
      <c r="P51" s="49"/>
      <c r="Q51" s="49"/>
      <c r="R51" s="49"/>
      <c r="S51" s="49"/>
      <c r="T51" s="162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</row>
    <row r="52" spans="1:98" ht="39" customHeight="1">
      <c r="A52" s="21"/>
      <c r="B52" s="33" t="s">
        <v>49</v>
      </c>
      <c r="C52" s="37">
        <v>12540583</v>
      </c>
      <c r="D52" s="104">
        <v>12573877</v>
      </c>
      <c r="E52" s="170">
        <f>D52*100/C52</f>
        <v>100.26549004938606</v>
      </c>
      <c r="F52" s="37">
        <v>12540583</v>
      </c>
      <c r="G52" s="104">
        <v>12573877</v>
      </c>
      <c r="H52" s="170">
        <f>G52*100/F52</f>
        <v>100.26549004938606</v>
      </c>
      <c r="I52" s="39" t="s">
        <v>14</v>
      </c>
      <c r="J52" s="39" t="s">
        <v>14</v>
      </c>
      <c r="K52" s="40" t="s">
        <v>14</v>
      </c>
      <c r="L52" s="49"/>
      <c r="M52" s="49"/>
      <c r="N52" s="49"/>
      <c r="O52" s="49"/>
      <c r="P52" s="49"/>
      <c r="Q52" s="49"/>
      <c r="R52" s="49"/>
      <c r="S52" s="49"/>
      <c r="T52" s="162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</row>
    <row r="53" spans="1:11" ht="46.5" customHeight="1">
      <c r="A53" s="21"/>
      <c r="B53" s="74" t="s">
        <v>50</v>
      </c>
      <c r="C53" s="75">
        <v>9653036</v>
      </c>
      <c r="D53" s="47">
        <v>7239777</v>
      </c>
      <c r="E53" s="170">
        <f>G53*100/C53</f>
        <v>75</v>
      </c>
      <c r="F53" s="75">
        <v>9653036</v>
      </c>
      <c r="G53" s="47">
        <v>7239777</v>
      </c>
      <c r="H53" s="170">
        <f>D53*100/C53</f>
        <v>75</v>
      </c>
      <c r="I53" s="76" t="s">
        <v>14</v>
      </c>
      <c r="J53" s="76" t="s">
        <v>14</v>
      </c>
      <c r="K53" s="77" t="s">
        <v>14</v>
      </c>
    </row>
    <row r="54" spans="1:11" ht="49.5" customHeight="1">
      <c r="A54" s="21"/>
      <c r="B54" s="78" t="s">
        <v>51</v>
      </c>
      <c r="C54" s="79">
        <v>37681000</v>
      </c>
      <c r="D54" s="80">
        <v>29585123</v>
      </c>
      <c r="E54" s="81">
        <f t="shared" si="4"/>
        <v>78.51469706217988</v>
      </c>
      <c r="F54" s="79">
        <v>37681000</v>
      </c>
      <c r="G54" s="80">
        <v>29585123</v>
      </c>
      <c r="H54" s="81">
        <f t="shared" si="5"/>
        <v>78.51469706217988</v>
      </c>
      <c r="I54" s="82" t="s">
        <v>14</v>
      </c>
      <c r="J54" s="83" t="s">
        <v>14</v>
      </c>
      <c r="K54" s="84" t="s">
        <v>14</v>
      </c>
    </row>
    <row r="55" spans="1:11" ht="58.5" customHeight="1" thickBot="1">
      <c r="A55" s="154">
        <v>5</v>
      </c>
      <c r="B55" s="155" t="s">
        <v>52</v>
      </c>
      <c r="C55" s="156">
        <f>C56+C57</f>
        <v>925364063</v>
      </c>
      <c r="D55" s="157">
        <f>D56+D57</f>
        <v>657172944</v>
      </c>
      <c r="E55" s="158">
        <f t="shared" si="4"/>
        <v>71.01777238565617</v>
      </c>
      <c r="F55" s="156">
        <f>F56+F57</f>
        <v>730308569</v>
      </c>
      <c r="G55" s="156">
        <f>G56+G57</f>
        <v>518688739</v>
      </c>
      <c r="H55" s="159">
        <f aca="true" t="shared" si="6" ref="H55:H61">G55*100/F55</f>
        <v>71.02323059282082</v>
      </c>
      <c r="I55" s="160">
        <f>I56+I57</f>
        <v>195055494</v>
      </c>
      <c r="J55" s="157">
        <f>J56+J57</f>
        <v>138484205</v>
      </c>
      <c r="K55" s="158">
        <f aca="true" t="shared" si="7" ref="K55:K60">J55*100/I55</f>
        <v>70.9973362760036</v>
      </c>
    </row>
    <row r="56" spans="1:11" ht="42" customHeight="1">
      <c r="A56" s="21"/>
      <c r="B56" s="33" t="s">
        <v>53</v>
      </c>
      <c r="C56" s="37">
        <f>F56+I56</f>
        <v>70374300</v>
      </c>
      <c r="D56" s="37">
        <f>G56+J56</f>
        <v>50342713</v>
      </c>
      <c r="E56" s="38">
        <f t="shared" si="4"/>
        <v>71.5356500881714</v>
      </c>
      <c r="F56" s="37">
        <v>58199546</v>
      </c>
      <c r="G56" s="37">
        <v>41658171</v>
      </c>
      <c r="H56" s="38">
        <f t="shared" si="6"/>
        <v>71.57817176099621</v>
      </c>
      <c r="I56" s="37">
        <v>12174754</v>
      </c>
      <c r="J56" s="37">
        <v>8684542</v>
      </c>
      <c r="K56" s="38">
        <f t="shared" si="7"/>
        <v>71.33238174668662</v>
      </c>
    </row>
    <row r="57" spans="1:11" ht="43.5" customHeight="1">
      <c r="A57" s="21"/>
      <c r="B57" s="33" t="s">
        <v>54</v>
      </c>
      <c r="C57" s="37">
        <f>F57+I57</f>
        <v>854989763</v>
      </c>
      <c r="D57" s="37">
        <f>G57+J57</f>
        <v>606830231</v>
      </c>
      <c r="E57" s="38">
        <f t="shared" si="4"/>
        <v>70.97514581586867</v>
      </c>
      <c r="F57" s="37">
        <v>672109023</v>
      </c>
      <c r="G57" s="37">
        <v>477030568</v>
      </c>
      <c r="H57" s="38">
        <f t="shared" si="6"/>
        <v>70.9751768947759</v>
      </c>
      <c r="I57" s="37">
        <v>182880740</v>
      </c>
      <c r="J57" s="37">
        <v>129799663</v>
      </c>
      <c r="K57" s="38">
        <f t="shared" si="7"/>
        <v>70.97503159709437</v>
      </c>
    </row>
    <row r="58" spans="1:11" ht="45.75" customHeight="1">
      <c r="A58" s="41">
        <v>6</v>
      </c>
      <c r="B58" s="53" t="s">
        <v>55</v>
      </c>
      <c r="C58" s="43">
        <f>C59+C60+C74</f>
        <v>69090805</v>
      </c>
      <c r="D58" s="43">
        <f>D59+D60+D74</f>
        <v>77978241</v>
      </c>
      <c r="E58" s="44">
        <f t="shared" si="4"/>
        <v>112.86341359027442</v>
      </c>
      <c r="F58" s="43">
        <f>F59+F60+F74</f>
        <v>34608485</v>
      </c>
      <c r="G58" s="43">
        <f>G59+G60+G74</f>
        <v>58429994</v>
      </c>
      <c r="H58" s="44">
        <f t="shared" si="6"/>
        <v>168.83141229672435</v>
      </c>
      <c r="I58" s="43">
        <f>I59+I60+I74</f>
        <v>34482320</v>
      </c>
      <c r="J58" s="43">
        <f>J59+J60+J74</f>
        <v>19548247</v>
      </c>
      <c r="K58" s="44">
        <f t="shared" si="7"/>
        <v>56.69063740490779</v>
      </c>
    </row>
    <row r="59" spans="1:11" ht="51" customHeight="1">
      <c r="A59" s="21"/>
      <c r="B59" s="86" t="s">
        <v>56</v>
      </c>
      <c r="C59" s="87">
        <f>F59+I59</f>
        <v>1818318</v>
      </c>
      <c r="D59" s="87">
        <f>G59+J59</f>
        <v>3155229</v>
      </c>
      <c r="E59" s="88">
        <f t="shared" si="4"/>
        <v>173.52459800760923</v>
      </c>
      <c r="F59" s="87">
        <v>1758400</v>
      </c>
      <c r="G59" s="87">
        <v>3126139</v>
      </c>
      <c r="H59" s="88">
        <f t="shared" si="6"/>
        <v>177.7831551410373</v>
      </c>
      <c r="I59" s="89">
        <v>59918</v>
      </c>
      <c r="J59" s="87">
        <v>29090</v>
      </c>
      <c r="K59" s="90">
        <f t="shared" si="7"/>
        <v>48.54968456891085</v>
      </c>
    </row>
    <row r="60" spans="1:11" ht="54" customHeight="1">
      <c r="A60" s="21"/>
      <c r="B60" s="86" t="s">
        <v>57</v>
      </c>
      <c r="C60" s="89">
        <f>C61+C64+C66+C67+C68+C70+C72+C73</f>
        <v>3550102</v>
      </c>
      <c r="D60" s="87">
        <f>D61+D63+D64+D66+D67+D68+D70+D72+D73</f>
        <v>5625179</v>
      </c>
      <c r="E60" s="90">
        <f t="shared" si="4"/>
        <v>158.4511937966853</v>
      </c>
      <c r="F60" s="89">
        <f>F61+F64+F66+F67+F68+F73</f>
        <v>1629203</v>
      </c>
      <c r="G60" s="89">
        <f>G61+G63+G64+G66+G67+G68+G73</f>
        <v>3854949</v>
      </c>
      <c r="H60" s="90">
        <f t="shared" si="6"/>
        <v>236.61563353369715</v>
      </c>
      <c r="I60" s="89">
        <f>I64+I66+I70+I72</f>
        <v>1920899</v>
      </c>
      <c r="J60" s="89">
        <f>J63+J64+J66+J70+J72</f>
        <v>1770230</v>
      </c>
      <c r="K60" s="90">
        <f t="shared" si="7"/>
        <v>92.1563288855895</v>
      </c>
    </row>
    <row r="61" spans="1:11" ht="40.5" customHeight="1">
      <c r="A61" s="21"/>
      <c r="B61" s="33" t="s">
        <v>58</v>
      </c>
      <c r="C61" s="47">
        <v>12000</v>
      </c>
      <c r="D61" s="47">
        <v>3577</v>
      </c>
      <c r="E61" s="91">
        <f t="shared" si="4"/>
        <v>29.808333333333334</v>
      </c>
      <c r="F61" s="47">
        <v>12000</v>
      </c>
      <c r="G61" s="47">
        <v>3577</v>
      </c>
      <c r="H61" s="91">
        <f t="shared" si="6"/>
        <v>29.808333333333334</v>
      </c>
      <c r="I61" s="39" t="s">
        <v>14</v>
      </c>
      <c r="J61" s="39" t="s">
        <v>14</v>
      </c>
      <c r="K61" s="50" t="s">
        <v>14</v>
      </c>
    </row>
    <row r="62" spans="1:11" ht="39" customHeight="1">
      <c r="A62" s="21"/>
      <c r="B62" s="33" t="s">
        <v>59</v>
      </c>
      <c r="C62" s="39"/>
      <c r="D62" s="37"/>
      <c r="E62" s="48"/>
      <c r="F62" s="39"/>
      <c r="G62" s="37"/>
      <c r="H62" s="48"/>
      <c r="I62" s="47"/>
      <c r="J62" s="47"/>
      <c r="K62" s="92"/>
    </row>
    <row r="63" spans="1:11" ht="30" customHeight="1">
      <c r="A63" s="21"/>
      <c r="B63" s="33" t="s">
        <v>60</v>
      </c>
      <c r="C63" s="39" t="s">
        <v>14</v>
      </c>
      <c r="D63" s="47">
        <f>G63+J63</f>
        <v>152109</v>
      </c>
      <c r="E63" s="40" t="s">
        <v>14</v>
      </c>
      <c r="F63" s="39" t="s">
        <v>14</v>
      </c>
      <c r="G63" s="47">
        <v>96198</v>
      </c>
      <c r="H63" s="40" t="s">
        <v>14</v>
      </c>
      <c r="I63" s="39" t="s">
        <v>14</v>
      </c>
      <c r="J63" s="47">
        <v>55911</v>
      </c>
      <c r="K63" s="50" t="s">
        <v>14</v>
      </c>
    </row>
    <row r="64" spans="1:17" ht="31.5" customHeight="1">
      <c r="A64" s="21"/>
      <c r="B64" s="33" t="s">
        <v>61</v>
      </c>
      <c r="C64" s="47">
        <f>F64+I64</f>
        <v>1781360</v>
      </c>
      <c r="D64" s="37">
        <f>G64+J64</f>
        <v>1141154</v>
      </c>
      <c r="E64" s="51">
        <f>D64*100/C64</f>
        <v>64.06082992769569</v>
      </c>
      <c r="F64" s="47">
        <v>1381360</v>
      </c>
      <c r="G64" s="37">
        <v>1021116</v>
      </c>
      <c r="H64" s="51">
        <f aca="true" t="shared" si="8" ref="H64:H76">G64*100/F64</f>
        <v>73.92106329993629</v>
      </c>
      <c r="I64" s="47">
        <v>400000</v>
      </c>
      <c r="J64" s="47">
        <v>120038</v>
      </c>
      <c r="K64" s="51">
        <f>J64*100/I64</f>
        <v>30.0095</v>
      </c>
      <c r="Q64" s="1"/>
    </row>
    <row r="65" spans="1:17" ht="3" customHeight="1" hidden="1">
      <c r="A65" s="21"/>
      <c r="B65" s="33" t="s">
        <v>99</v>
      </c>
      <c r="C65" s="47">
        <v>0</v>
      </c>
      <c r="D65" s="37">
        <v>0</v>
      </c>
      <c r="E65" s="51" t="e">
        <f>D65*100/C65</f>
        <v>#DIV/0!</v>
      </c>
      <c r="F65" s="47">
        <v>0</v>
      </c>
      <c r="G65" s="37">
        <v>0</v>
      </c>
      <c r="H65" s="51" t="e">
        <f t="shared" si="8"/>
        <v>#DIV/0!</v>
      </c>
      <c r="I65" s="47">
        <v>0</v>
      </c>
      <c r="J65" s="47">
        <v>0</v>
      </c>
      <c r="K65" s="51" t="e">
        <f>J65*100/I65</f>
        <v>#DIV/0!</v>
      </c>
      <c r="Q65" s="1"/>
    </row>
    <row r="66" spans="1:17" ht="35.25" customHeight="1">
      <c r="A66" s="21"/>
      <c r="B66" s="33" t="s">
        <v>99</v>
      </c>
      <c r="C66" s="47">
        <v>1681419</v>
      </c>
      <c r="D66" s="47">
        <f>G66+J66</f>
        <v>4180513</v>
      </c>
      <c r="E66" s="48">
        <f>D66*100/C66</f>
        <v>248.63005592300314</v>
      </c>
      <c r="F66" s="47">
        <v>172365</v>
      </c>
      <c r="G66" s="47">
        <v>2596927</v>
      </c>
      <c r="H66" s="51">
        <f>G66*100/F66</f>
        <v>1506.6440402633946</v>
      </c>
      <c r="I66" s="47">
        <v>1509054</v>
      </c>
      <c r="J66" s="47">
        <v>1583586</v>
      </c>
      <c r="K66" s="51">
        <f>J66*100/I66</f>
        <v>104.93898826682147</v>
      </c>
      <c r="Q66" s="1"/>
    </row>
    <row r="67" spans="1:17" ht="36" customHeight="1">
      <c r="A67" s="21"/>
      <c r="B67" s="33" t="s">
        <v>62</v>
      </c>
      <c r="C67" s="47">
        <v>53000</v>
      </c>
      <c r="D67" s="47">
        <v>113036</v>
      </c>
      <c r="E67" s="51">
        <f>D67*100/C67</f>
        <v>213.2754716981132</v>
      </c>
      <c r="F67" s="47">
        <v>53000</v>
      </c>
      <c r="G67" s="47">
        <v>113036</v>
      </c>
      <c r="H67" s="51">
        <f t="shared" si="8"/>
        <v>213.2754716981132</v>
      </c>
      <c r="I67" s="39" t="s">
        <v>14</v>
      </c>
      <c r="J67" s="39" t="s">
        <v>14</v>
      </c>
      <c r="K67" s="50" t="s">
        <v>14</v>
      </c>
      <c r="Q67" s="1"/>
    </row>
    <row r="68" spans="1:17" ht="36" customHeight="1">
      <c r="A68" s="21"/>
      <c r="B68" s="33" t="s">
        <v>118</v>
      </c>
      <c r="C68" s="47">
        <v>7160</v>
      </c>
      <c r="D68" s="47">
        <v>7159</v>
      </c>
      <c r="E68" s="169">
        <f>D68*100/C68</f>
        <v>99.98603351955308</v>
      </c>
      <c r="F68" s="47">
        <v>7160</v>
      </c>
      <c r="G68" s="47">
        <v>7159</v>
      </c>
      <c r="H68" s="169">
        <f>G68*100/F68</f>
        <v>99.98603351955308</v>
      </c>
      <c r="I68" s="39" t="s">
        <v>14</v>
      </c>
      <c r="J68" s="39" t="s">
        <v>14</v>
      </c>
      <c r="K68" s="50" t="s">
        <v>14</v>
      </c>
      <c r="Q68" s="1"/>
    </row>
    <row r="69" spans="1:17" ht="36" customHeight="1">
      <c r="A69" s="21"/>
      <c r="B69" s="33" t="s">
        <v>119</v>
      </c>
      <c r="C69" s="47"/>
      <c r="D69" s="47"/>
      <c r="E69" s="169"/>
      <c r="F69" s="62"/>
      <c r="G69" s="47"/>
      <c r="H69" s="169"/>
      <c r="I69" s="39"/>
      <c r="J69" s="39"/>
      <c r="K69" s="50"/>
      <c r="Q69" s="1"/>
    </row>
    <row r="70" spans="1:17" ht="36" customHeight="1">
      <c r="A70" s="21"/>
      <c r="B70" s="33" t="s">
        <v>120</v>
      </c>
      <c r="C70" s="47">
        <v>8790</v>
      </c>
      <c r="D70" s="47">
        <v>8790</v>
      </c>
      <c r="E70" s="51">
        <f>D70*100/C70</f>
        <v>100</v>
      </c>
      <c r="F70" s="39" t="s">
        <v>14</v>
      </c>
      <c r="G70" s="39" t="s">
        <v>14</v>
      </c>
      <c r="H70" s="50" t="s">
        <v>14</v>
      </c>
      <c r="I70" s="47">
        <v>8790</v>
      </c>
      <c r="J70" s="47">
        <v>8790</v>
      </c>
      <c r="K70" s="51">
        <f>J70*100/I70</f>
        <v>100</v>
      </c>
      <c r="Q70" s="1"/>
    </row>
    <row r="71" spans="1:17" ht="36" customHeight="1">
      <c r="A71" s="21"/>
      <c r="B71" s="33" t="s">
        <v>119</v>
      </c>
      <c r="C71" s="62"/>
      <c r="D71" s="47"/>
      <c r="E71" s="169"/>
      <c r="F71" s="62"/>
      <c r="G71" s="47"/>
      <c r="H71" s="169"/>
      <c r="I71" s="62"/>
      <c r="J71" s="47"/>
      <c r="K71" s="169"/>
      <c r="Q71" s="1"/>
    </row>
    <row r="72" spans="1:17" ht="36" customHeight="1">
      <c r="A72" s="21"/>
      <c r="B72" s="33" t="s">
        <v>121</v>
      </c>
      <c r="C72" s="47">
        <v>3055</v>
      </c>
      <c r="D72" s="47">
        <v>1905</v>
      </c>
      <c r="E72" s="51">
        <f>D72*100/C72</f>
        <v>62.35679214402619</v>
      </c>
      <c r="F72" s="39" t="s">
        <v>14</v>
      </c>
      <c r="G72" s="39" t="s">
        <v>14</v>
      </c>
      <c r="H72" s="50" t="s">
        <v>14</v>
      </c>
      <c r="I72" s="47">
        <v>3055</v>
      </c>
      <c r="J72" s="47">
        <v>1905</v>
      </c>
      <c r="K72" s="51">
        <f>J72*100/I72</f>
        <v>62.35679214402619</v>
      </c>
      <c r="Q72" s="1"/>
    </row>
    <row r="73" spans="1:17" ht="36" customHeight="1">
      <c r="A73" s="21"/>
      <c r="B73" s="33" t="s">
        <v>127</v>
      </c>
      <c r="C73" s="47">
        <v>3318</v>
      </c>
      <c r="D73" s="47">
        <v>16936</v>
      </c>
      <c r="E73" s="51">
        <f>D73*100/C73</f>
        <v>510.42796865581676</v>
      </c>
      <c r="F73" s="47">
        <v>3318</v>
      </c>
      <c r="G73" s="47">
        <v>16936</v>
      </c>
      <c r="H73" s="51">
        <f>G73*100/F73</f>
        <v>510.42796865581676</v>
      </c>
      <c r="I73" s="39" t="s">
        <v>14</v>
      </c>
      <c r="J73" s="39" t="s">
        <v>14</v>
      </c>
      <c r="K73" s="50" t="s">
        <v>14</v>
      </c>
      <c r="Q73" s="1"/>
    </row>
    <row r="74" spans="1:11" ht="46.5" customHeight="1">
      <c r="A74" s="21"/>
      <c r="B74" s="86" t="s">
        <v>63</v>
      </c>
      <c r="C74" s="89">
        <f>C75+C76+C79+C80+C81+C82+C83+C84+C85+C86+C87+C88+C91+C92+C93</f>
        <v>63722385</v>
      </c>
      <c r="D74" s="89">
        <f>D75+D76+D77+D78+D79+D80+D81+D82+D84+D85+D87+D88+D90+D91+D93</f>
        <v>69197833</v>
      </c>
      <c r="E74" s="90">
        <f>D74*100/C74</f>
        <v>108.5926601774243</v>
      </c>
      <c r="F74" s="93">
        <f>F75+F76+F79+F80+F81+F82+F83+F85+F86+F87+F88+F91+F93</f>
        <v>31220882</v>
      </c>
      <c r="G74" s="89">
        <f>G75+G76+G77+G79+G80+G81+G82+G85+G87+G88+G90+G91+G93</f>
        <v>51448906</v>
      </c>
      <c r="H74" s="88">
        <f t="shared" si="8"/>
        <v>164.7900466104705</v>
      </c>
      <c r="I74" s="94">
        <f>I75+I76+I82+I84+I92</f>
        <v>32501503</v>
      </c>
      <c r="J74" s="94">
        <f>J75+J76+J78+J82+J84</f>
        <v>17748927</v>
      </c>
      <c r="K74" s="88">
        <f>J74*100/I74</f>
        <v>54.60955759492107</v>
      </c>
    </row>
    <row r="75" spans="1:11" ht="39" customHeight="1">
      <c r="A75" s="21"/>
      <c r="B75" s="33" t="s">
        <v>64</v>
      </c>
      <c r="C75" s="47">
        <f>F75+I75</f>
        <v>10796272</v>
      </c>
      <c r="D75" s="47">
        <f>G75+J75</f>
        <v>10680754</v>
      </c>
      <c r="E75" s="48">
        <f>D75*100/C75</f>
        <v>98.93001954748824</v>
      </c>
      <c r="F75" s="47">
        <v>1401114</v>
      </c>
      <c r="G75" s="47">
        <v>1099151</v>
      </c>
      <c r="H75" s="48">
        <f t="shared" si="8"/>
        <v>78.44836323097192</v>
      </c>
      <c r="I75" s="47">
        <v>9395158</v>
      </c>
      <c r="J75" s="47">
        <v>9581603</v>
      </c>
      <c r="K75" s="48">
        <f>J75*100/I75</f>
        <v>101.98447966495081</v>
      </c>
    </row>
    <row r="76" spans="1:11" ht="36" customHeight="1">
      <c r="A76" s="21"/>
      <c r="B76" s="33" t="s">
        <v>65</v>
      </c>
      <c r="C76" s="37">
        <f>F76+I76</f>
        <v>36623976</v>
      </c>
      <c r="D76" s="47">
        <f>G76+J76</f>
        <v>34527734</v>
      </c>
      <c r="E76" s="48">
        <f>D76*100/C76</f>
        <v>94.27631232611118</v>
      </c>
      <c r="F76" s="47">
        <v>16519331</v>
      </c>
      <c r="G76" s="47">
        <v>28929374</v>
      </c>
      <c r="H76" s="48">
        <f t="shared" si="8"/>
        <v>175.12436792991193</v>
      </c>
      <c r="I76" s="47">
        <v>20104645</v>
      </c>
      <c r="J76" s="47">
        <v>5598360</v>
      </c>
      <c r="K76" s="48">
        <f>J76*100/I76</f>
        <v>27.846102231598717</v>
      </c>
    </row>
    <row r="77" spans="1:11" ht="36" customHeight="1">
      <c r="A77" s="21"/>
      <c r="B77" s="33" t="s">
        <v>66</v>
      </c>
      <c r="C77" s="39" t="s">
        <v>14</v>
      </c>
      <c r="D77" s="47">
        <v>96082</v>
      </c>
      <c r="E77" s="40" t="s">
        <v>14</v>
      </c>
      <c r="F77" s="39" t="s">
        <v>14</v>
      </c>
      <c r="G77" s="47">
        <v>96082</v>
      </c>
      <c r="H77" s="40" t="s">
        <v>14</v>
      </c>
      <c r="I77" s="39" t="s">
        <v>14</v>
      </c>
      <c r="J77" s="39" t="s">
        <v>14</v>
      </c>
      <c r="K77" s="50" t="s">
        <v>14</v>
      </c>
    </row>
    <row r="78" spans="1:11" ht="36" customHeight="1">
      <c r="A78" s="21"/>
      <c r="B78" s="33" t="s">
        <v>67</v>
      </c>
      <c r="C78" s="39" t="s">
        <v>14</v>
      </c>
      <c r="D78" s="47">
        <v>286155</v>
      </c>
      <c r="E78" s="40" t="s">
        <v>14</v>
      </c>
      <c r="F78" s="95" t="s">
        <v>14</v>
      </c>
      <c r="G78" s="95" t="s">
        <v>14</v>
      </c>
      <c r="H78" s="50" t="s">
        <v>14</v>
      </c>
      <c r="I78" s="39" t="s">
        <v>14</v>
      </c>
      <c r="J78" s="47">
        <v>286155</v>
      </c>
      <c r="K78" s="40" t="s">
        <v>14</v>
      </c>
    </row>
    <row r="79" spans="1:11" ht="36" customHeight="1">
      <c r="A79" s="21"/>
      <c r="B79" s="33" t="s">
        <v>122</v>
      </c>
      <c r="C79" s="47">
        <v>67932</v>
      </c>
      <c r="D79" s="47">
        <v>67932</v>
      </c>
      <c r="E79" s="48">
        <f>D79*100/C79</f>
        <v>100</v>
      </c>
      <c r="F79" s="47">
        <v>67932</v>
      </c>
      <c r="G79" s="47">
        <v>67932</v>
      </c>
      <c r="H79" s="48">
        <f>G79*100/F79</f>
        <v>100</v>
      </c>
      <c r="I79" s="95" t="s">
        <v>14</v>
      </c>
      <c r="J79" s="95" t="s">
        <v>14</v>
      </c>
      <c r="K79" s="40" t="s">
        <v>14</v>
      </c>
    </row>
    <row r="80" spans="1:11" ht="36" customHeight="1">
      <c r="A80" s="21"/>
      <c r="B80" s="33" t="s">
        <v>68</v>
      </c>
      <c r="C80" s="37">
        <v>3281800</v>
      </c>
      <c r="D80" s="37">
        <v>1944574</v>
      </c>
      <c r="E80" s="38">
        <f aca="true" t="shared" si="9" ref="E80:E85">D80*100/C80</f>
        <v>59.253275641416295</v>
      </c>
      <c r="F80" s="37">
        <v>3281800</v>
      </c>
      <c r="G80" s="37">
        <v>1944574</v>
      </c>
      <c r="H80" s="38">
        <f>G80*100/F80</f>
        <v>59.253275641416295</v>
      </c>
      <c r="I80" s="95" t="s">
        <v>14</v>
      </c>
      <c r="J80" s="95" t="s">
        <v>14</v>
      </c>
      <c r="K80" s="50" t="s">
        <v>14</v>
      </c>
    </row>
    <row r="81" spans="1:75" ht="36" customHeight="1">
      <c r="A81" s="21"/>
      <c r="B81" s="33" t="s">
        <v>69</v>
      </c>
      <c r="C81" s="37">
        <v>1110000</v>
      </c>
      <c r="D81" s="37">
        <v>1160045</v>
      </c>
      <c r="E81" s="38">
        <f t="shared" si="9"/>
        <v>104.50855855855856</v>
      </c>
      <c r="F81" s="37">
        <v>1110000</v>
      </c>
      <c r="G81" s="37">
        <v>1160045</v>
      </c>
      <c r="H81" s="38">
        <f>G81*100/F81</f>
        <v>104.50855855855856</v>
      </c>
      <c r="I81" s="95" t="s">
        <v>14</v>
      </c>
      <c r="J81" s="95" t="s">
        <v>14</v>
      </c>
      <c r="K81" s="50" t="s">
        <v>14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</row>
    <row r="82" spans="1:75" ht="36" customHeight="1">
      <c r="A82" s="21"/>
      <c r="B82" s="33" t="s">
        <v>70</v>
      </c>
      <c r="C82" s="37">
        <f>F82+I82</f>
        <v>6117823</v>
      </c>
      <c r="D82" s="47">
        <f>G82+J82</f>
        <v>15292280</v>
      </c>
      <c r="E82" s="38">
        <f t="shared" si="9"/>
        <v>249.96277270525806</v>
      </c>
      <c r="F82" s="37">
        <v>6117523</v>
      </c>
      <c r="G82" s="47">
        <v>15259471</v>
      </c>
      <c r="H82" s="38">
        <f>G82*100/F82</f>
        <v>249.4387189063286</v>
      </c>
      <c r="I82" s="62">
        <v>300</v>
      </c>
      <c r="J82" s="47">
        <v>32809</v>
      </c>
      <c r="K82" s="96" t="s">
        <v>14</v>
      </c>
      <c r="L82" s="49"/>
      <c r="M82" s="49"/>
      <c r="N82" s="49"/>
      <c r="O82" s="162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</row>
    <row r="83" spans="1:75" ht="36" customHeight="1">
      <c r="A83" s="21"/>
      <c r="B83" s="33" t="s">
        <v>71</v>
      </c>
      <c r="C83" s="47">
        <v>500</v>
      </c>
      <c r="D83" s="95" t="s">
        <v>14</v>
      </c>
      <c r="E83" s="96" t="s">
        <v>14</v>
      </c>
      <c r="F83" s="47">
        <v>500</v>
      </c>
      <c r="G83" s="95" t="s">
        <v>14</v>
      </c>
      <c r="H83" s="96" t="s">
        <v>14</v>
      </c>
      <c r="I83" s="95" t="s">
        <v>14</v>
      </c>
      <c r="J83" s="95" t="s">
        <v>14</v>
      </c>
      <c r="K83" s="50" t="s">
        <v>14</v>
      </c>
      <c r="L83" s="49"/>
      <c r="M83" s="49"/>
      <c r="N83" s="49"/>
      <c r="O83" s="162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</row>
    <row r="84" spans="1:75" ht="36" customHeight="1">
      <c r="A84" s="21"/>
      <c r="B84" s="33" t="s">
        <v>111</v>
      </c>
      <c r="C84" s="47">
        <v>2992600</v>
      </c>
      <c r="D84" s="47">
        <v>2250000</v>
      </c>
      <c r="E84" s="48">
        <f t="shared" si="9"/>
        <v>75.18545746173896</v>
      </c>
      <c r="F84" s="95" t="s">
        <v>14</v>
      </c>
      <c r="G84" s="95" t="s">
        <v>14</v>
      </c>
      <c r="H84" s="50" t="s">
        <v>14</v>
      </c>
      <c r="I84" s="47">
        <v>2992600</v>
      </c>
      <c r="J84" s="47">
        <v>2250000</v>
      </c>
      <c r="K84" s="48">
        <f>J84*100/I84</f>
        <v>75.18545746173896</v>
      </c>
      <c r="L84" s="49"/>
      <c r="M84" s="49"/>
      <c r="N84" s="49"/>
      <c r="O84" s="162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</row>
    <row r="85" spans="1:75" ht="37.5" customHeight="1">
      <c r="A85" s="21"/>
      <c r="B85" s="33" t="s">
        <v>72</v>
      </c>
      <c r="C85" s="47">
        <v>30000</v>
      </c>
      <c r="D85" s="47">
        <v>120112</v>
      </c>
      <c r="E85" s="48">
        <f t="shared" si="9"/>
        <v>400.37333333333333</v>
      </c>
      <c r="F85" s="47">
        <v>30000</v>
      </c>
      <c r="G85" s="47">
        <v>120112</v>
      </c>
      <c r="H85" s="48">
        <f>G85*100/F85</f>
        <v>400.37333333333333</v>
      </c>
      <c r="I85" s="95" t="s">
        <v>14</v>
      </c>
      <c r="J85" s="39" t="s">
        <v>14</v>
      </c>
      <c r="K85" s="40" t="s">
        <v>14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</row>
    <row r="86" spans="1:75" ht="37.5" customHeight="1">
      <c r="A86" s="21"/>
      <c r="B86" s="33" t="s">
        <v>130</v>
      </c>
      <c r="C86" s="47">
        <v>174258</v>
      </c>
      <c r="D86" s="39" t="s">
        <v>14</v>
      </c>
      <c r="E86" s="40" t="s">
        <v>14</v>
      </c>
      <c r="F86" s="47">
        <v>174258</v>
      </c>
      <c r="G86" s="39" t="s">
        <v>14</v>
      </c>
      <c r="H86" s="40" t="s">
        <v>14</v>
      </c>
      <c r="I86" s="95" t="s">
        <v>14</v>
      </c>
      <c r="J86" s="39" t="s">
        <v>14</v>
      </c>
      <c r="K86" s="40" t="s">
        <v>14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</row>
    <row r="87" spans="1:75" ht="37.5" customHeight="1">
      <c r="A87" s="21"/>
      <c r="B87" s="33" t="s">
        <v>100</v>
      </c>
      <c r="C87" s="47">
        <v>40000</v>
      </c>
      <c r="D87" s="47">
        <v>5096</v>
      </c>
      <c r="E87" s="48">
        <f>D87*100/C87</f>
        <v>12.74</v>
      </c>
      <c r="F87" s="47">
        <v>40000</v>
      </c>
      <c r="G87" s="47">
        <v>5096</v>
      </c>
      <c r="H87" s="48">
        <f>G87*100/F87</f>
        <v>12.74</v>
      </c>
      <c r="I87" s="95" t="s">
        <v>14</v>
      </c>
      <c r="J87" s="39" t="s">
        <v>14</v>
      </c>
      <c r="K87" s="40" t="s">
        <v>14</v>
      </c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</row>
    <row r="88" spans="1:75" ht="37.5" customHeight="1">
      <c r="A88" s="21"/>
      <c r="B88" s="33" t="s">
        <v>123</v>
      </c>
      <c r="C88" s="47">
        <v>75000</v>
      </c>
      <c r="D88" s="47">
        <v>75000</v>
      </c>
      <c r="E88" s="48">
        <f>D88*100/C88</f>
        <v>100</v>
      </c>
      <c r="F88" s="47">
        <v>75000</v>
      </c>
      <c r="G88" s="47">
        <v>75000</v>
      </c>
      <c r="H88" s="48">
        <f>G88*100/F88</f>
        <v>100</v>
      </c>
      <c r="I88" s="95" t="s">
        <v>14</v>
      </c>
      <c r="J88" s="39" t="s">
        <v>14</v>
      </c>
      <c r="K88" s="40" t="s">
        <v>14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</row>
    <row r="89" spans="1:75" ht="37.5" customHeight="1">
      <c r="A89" s="21"/>
      <c r="B89" s="33" t="s">
        <v>116</v>
      </c>
      <c r="C89" s="47"/>
      <c r="D89" s="39"/>
      <c r="E89" s="40"/>
      <c r="F89" s="47"/>
      <c r="G89" s="39"/>
      <c r="H89" s="40"/>
      <c r="I89" s="95"/>
      <c r="J89" s="39"/>
      <c r="K89" s="40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</row>
    <row r="90" spans="1:75" ht="37.5" customHeight="1">
      <c r="A90" s="21"/>
      <c r="B90" s="33" t="s">
        <v>117</v>
      </c>
      <c r="C90" s="39" t="s">
        <v>14</v>
      </c>
      <c r="D90" s="47">
        <v>288672</v>
      </c>
      <c r="E90" s="40" t="s">
        <v>14</v>
      </c>
      <c r="F90" s="39" t="s">
        <v>14</v>
      </c>
      <c r="G90" s="47">
        <v>288672</v>
      </c>
      <c r="H90" s="40" t="s">
        <v>14</v>
      </c>
      <c r="I90" s="95" t="s">
        <v>14</v>
      </c>
      <c r="J90" s="39" t="s">
        <v>14</v>
      </c>
      <c r="K90" s="40" t="s">
        <v>14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</row>
    <row r="91" spans="1:75" ht="34.5" customHeight="1">
      <c r="A91" s="21"/>
      <c r="B91" s="33" t="s">
        <v>109</v>
      </c>
      <c r="C91" s="47">
        <v>2394392</v>
      </c>
      <c r="D91" s="47">
        <v>2394392</v>
      </c>
      <c r="E91" s="48">
        <v>100</v>
      </c>
      <c r="F91" s="47">
        <v>2394392</v>
      </c>
      <c r="G91" s="47">
        <v>2394392</v>
      </c>
      <c r="H91" s="48">
        <v>100</v>
      </c>
      <c r="I91" s="95" t="s">
        <v>14</v>
      </c>
      <c r="J91" s="39" t="s">
        <v>14</v>
      </c>
      <c r="K91" s="40" t="s">
        <v>14</v>
      </c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</row>
    <row r="92" spans="1:75" ht="34.5" customHeight="1">
      <c r="A92" s="21"/>
      <c r="B92" s="33" t="s">
        <v>128</v>
      </c>
      <c r="C92" s="47">
        <v>8800</v>
      </c>
      <c r="D92" s="39" t="s">
        <v>14</v>
      </c>
      <c r="E92" s="40" t="s">
        <v>14</v>
      </c>
      <c r="F92" s="39" t="s">
        <v>14</v>
      </c>
      <c r="G92" s="39" t="s">
        <v>14</v>
      </c>
      <c r="H92" s="40" t="s">
        <v>14</v>
      </c>
      <c r="I92" s="47">
        <v>8800</v>
      </c>
      <c r="J92" s="39" t="s">
        <v>14</v>
      </c>
      <c r="K92" s="40" t="s">
        <v>14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</row>
    <row r="93" spans="1:75" ht="42" customHeight="1">
      <c r="A93" s="21"/>
      <c r="B93" s="33" t="s">
        <v>125</v>
      </c>
      <c r="C93" s="47">
        <v>9032</v>
      </c>
      <c r="D93" s="47">
        <v>9005</v>
      </c>
      <c r="E93" s="48">
        <f>D93*100/C93</f>
        <v>99.70106288751107</v>
      </c>
      <c r="F93" s="47">
        <v>9032</v>
      </c>
      <c r="G93" s="47">
        <v>9005</v>
      </c>
      <c r="H93" s="48">
        <f>G93*100/F93</f>
        <v>99.70106288751107</v>
      </c>
      <c r="I93" s="95" t="s">
        <v>14</v>
      </c>
      <c r="J93" s="39" t="s">
        <v>14</v>
      </c>
      <c r="K93" s="40" t="s">
        <v>14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</row>
    <row r="94" spans="1:75" ht="42" customHeight="1">
      <c r="A94" s="41">
        <v>7</v>
      </c>
      <c r="B94" s="53" t="s">
        <v>73</v>
      </c>
      <c r="C94" s="43">
        <f>C95+C96</f>
        <v>576097202</v>
      </c>
      <c r="D94" s="43">
        <f>D95+D96</f>
        <v>485747301</v>
      </c>
      <c r="E94" s="44">
        <f aca="true" t="shared" si="10" ref="E94:E100">D94*100/C94</f>
        <v>84.3168998762122</v>
      </c>
      <c r="F94" s="43">
        <f>F95+F96</f>
        <v>300151830</v>
      </c>
      <c r="G94" s="43">
        <f>G95+G96</f>
        <v>253364336</v>
      </c>
      <c r="H94" s="44">
        <f>G94*100/F94</f>
        <v>84.41205772425242</v>
      </c>
      <c r="I94" s="45">
        <f>I95+I96</f>
        <v>275945372</v>
      </c>
      <c r="J94" s="45">
        <f>J95+J96</f>
        <v>232382965</v>
      </c>
      <c r="K94" s="46">
        <f aca="true" t="shared" si="11" ref="K94:K99">J94*100/I94</f>
        <v>84.21339459898606</v>
      </c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</row>
    <row r="95" spans="1:11" ht="42" customHeight="1">
      <c r="A95" s="21"/>
      <c r="B95" s="33" t="s">
        <v>74</v>
      </c>
      <c r="C95" s="37">
        <f>F95+I95</f>
        <v>555509706</v>
      </c>
      <c r="D95" s="37">
        <f>G95+J95</f>
        <v>470306676</v>
      </c>
      <c r="E95" s="38">
        <f t="shared" si="10"/>
        <v>84.66218878271049</v>
      </c>
      <c r="F95" s="37">
        <v>291672753</v>
      </c>
      <c r="G95" s="37">
        <v>247005026</v>
      </c>
      <c r="H95" s="38">
        <f>G95*100/F95</f>
        <v>84.685670313538</v>
      </c>
      <c r="I95" s="47">
        <v>263836953</v>
      </c>
      <c r="J95" s="47">
        <v>223301650</v>
      </c>
      <c r="K95" s="48">
        <f t="shared" si="11"/>
        <v>84.63622986125071</v>
      </c>
    </row>
    <row r="96" spans="1:11" ht="36" customHeight="1">
      <c r="A96" s="21"/>
      <c r="B96" s="33" t="s">
        <v>75</v>
      </c>
      <c r="C96" s="37">
        <f>F96+I96</f>
        <v>20587496</v>
      </c>
      <c r="D96" s="37">
        <f>G96+J96</f>
        <v>15440625</v>
      </c>
      <c r="E96" s="38">
        <f t="shared" si="10"/>
        <v>75.00001457195182</v>
      </c>
      <c r="F96" s="37">
        <v>8479077</v>
      </c>
      <c r="G96" s="37">
        <v>6359310</v>
      </c>
      <c r="H96" s="38">
        <f>G96*100/F96</f>
        <v>75.00002653590715</v>
      </c>
      <c r="I96" s="47">
        <v>12108419</v>
      </c>
      <c r="J96" s="47">
        <v>9081315</v>
      </c>
      <c r="K96" s="48">
        <f t="shared" si="11"/>
        <v>75.00000619403738</v>
      </c>
    </row>
    <row r="97" spans="1:11" ht="39" customHeight="1">
      <c r="A97" s="41" t="s">
        <v>76</v>
      </c>
      <c r="B97" s="53" t="s">
        <v>77</v>
      </c>
      <c r="C97" s="43">
        <f>C98+C99+C111+C113</f>
        <v>131222904</v>
      </c>
      <c r="D97" s="98">
        <f>D98+D99+D111+D113</f>
        <v>95080484</v>
      </c>
      <c r="E97" s="44">
        <f t="shared" si="10"/>
        <v>72.45723200882675</v>
      </c>
      <c r="F97" s="85">
        <f>F98+F99+F113</f>
        <v>115341027</v>
      </c>
      <c r="G97" s="45">
        <f>G98+G99+G113</f>
        <v>84541954</v>
      </c>
      <c r="H97" s="46">
        <f aca="true" t="shared" si="12" ref="H97:H104">G97*100/F97</f>
        <v>73.29738272574944</v>
      </c>
      <c r="I97" s="43">
        <f>I98+I99+I111+I113</f>
        <v>15881877</v>
      </c>
      <c r="J97" s="43">
        <f>J98+J99+J111</f>
        <v>10538530</v>
      </c>
      <c r="K97" s="44">
        <f t="shared" si="11"/>
        <v>66.35569586642687</v>
      </c>
    </row>
    <row r="98" spans="1:11" ht="45" customHeight="1">
      <c r="A98" s="99"/>
      <c r="B98" s="100" t="s">
        <v>78</v>
      </c>
      <c r="C98" s="89">
        <f>F98+I98</f>
        <v>8434055</v>
      </c>
      <c r="D98" s="89">
        <f>G98+J98</f>
        <v>2130597</v>
      </c>
      <c r="E98" s="161">
        <f t="shared" si="10"/>
        <v>25.26183431338781</v>
      </c>
      <c r="F98" s="89">
        <v>8371055</v>
      </c>
      <c r="G98" s="89">
        <v>1998028</v>
      </c>
      <c r="H98" s="161">
        <f t="shared" si="12"/>
        <v>23.868293781369253</v>
      </c>
      <c r="I98" s="89">
        <v>63000</v>
      </c>
      <c r="J98" s="89">
        <v>132569</v>
      </c>
      <c r="K98" s="90">
        <f t="shared" si="11"/>
        <v>210.42698412698414</v>
      </c>
    </row>
    <row r="99" spans="1:11" ht="46.5" customHeight="1">
      <c r="A99" s="102"/>
      <c r="B99" s="103" t="s">
        <v>79</v>
      </c>
      <c r="C99" s="104">
        <f>C100+C101+C102+C103+C104+C105+C106+C107+C108+C109+C110</f>
        <v>106303961</v>
      </c>
      <c r="D99" s="104">
        <f>D100+D101+D102+D103+D104+D105+D106+D107+D110</f>
        <v>82025230</v>
      </c>
      <c r="E99" s="105">
        <f t="shared" si="10"/>
        <v>77.1610288350403</v>
      </c>
      <c r="F99" s="104">
        <f>F100+F101+F102+F103+F104+F105+F106+F107+F108+F109+F110</f>
        <v>105802361</v>
      </c>
      <c r="G99" s="104">
        <f>G100+G101+G102+G103+G104+G105+G106+G107+G110</f>
        <v>81666730</v>
      </c>
      <c r="H99" s="105">
        <f t="shared" si="12"/>
        <v>77.1880033943666</v>
      </c>
      <c r="I99" s="104">
        <f>I106</f>
        <v>501600</v>
      </c>
      <c r="J99" s="104">
        <f>J106</f>
        <v>358500</v>
      </c>
      <c r="K99" s="90">
        <f t="shared" si="11"/>
        <v>71.47129186602871</v>
      </c>
    </row>
    <row r="100" spans="1:11" ht="43.5" customHeight="1">
      <c r="A100" s="107"/>
      <c r="B100" s="33" t="s">
        <v>80</v>
      </c>
      <c r="C100" s="47">
        <v>25095419</v>
      </c>
      <c r="D100" s="47">
        <v>24076622</v>
      </c>
      <c r="E100" s="51">
        <f t="shared" si="10"/>
        <v>95.94030687433431</v>
      </c>
      <c r="F100" s="47">
        <v>25095419</v>
      </c>
      <c r="G100" s="47">
        <v>24076622</v>
      </c>
      <c r="H100" s="51">
        <f t="shared" si="12"/>
        <v>95.94030687433431</v>
      </c>
      <c r="I100" s="95" t="s">
        <v>14</v>
      </c>
      <c r="J100" s="39" t="s">
        <v>14</v>
      </c>
      <c r="K100" s="40" t="s">
        <v>14</v>
      </c>
    </row>
    <row r="101" spans="1:11" ht="34.5" customHeight="1">
      <c r="A101" s="107"/>
      <c r="B101" s="33" t="s">
        <v>81</v>
      </c>
      <c r="C101" s="47">
        <v>19410664</v>
      </c>
      <c r="D101" s="47">
        <v>17904494</v>
      </c>
      <c r="E101" s="51">
        <f aca="true" t="shared" si="13" ref="E101:E111">D101*100/C101</f>
        <v>92.24050243721699</v>
      </c>
      <c r="F101" s="47">
        <v>19410664</v>
      </c>
      <c r="G101" s="47">
        <v>17904494</v>
      </c>
      <c r="H101" s="51">
        <f t="shared" si="12"/>
        <v>92.24050243721699</v>
      </c>
      <c r="I101" s="95" t="s">
        <v>14</v>
      </c>
      <c r="J101" s="39" t="s">
        <v>14</v>
      </c>
      <c r="K101" s="40" t="s">
        <v>14</v>
      </c>
    </row>
    <row r="102" spans="1:11" ht="34.5" customHeight="1">
      <c r="A102" s="107"/>
      <c r="B102" s="33" t="s">
        <v>82</v>
      </c>
      <c r="C102" s="47">
        <v>1904631</v>
      </c>
      <c r="D102" s="47">
        <v>1457529</v>
      </c>
      <c r="E102" s="51">
        <f t="shared" si="13"/>
        <v>76.52553171716727</v>
      </c>
      <c r="F102" s="47">
        <v>1904631</v>
      </c>
      <c r="G102" s="47">
        <v>1457529</v>
      </c>
      <c r="H102" s="51">
        <f t="shared" si="12"/>
        <v>76.52553171716727</v>
      </c>
      <c r="I102" s="95" t="s">
        <v>14</v>
      </c>
      <c r="J102" s="39" t="s">
        <v>14</v>
      </c>
      <c r="K102" s="40" t="s">
        <v>14</v>
      </c>
    </row>
    <row r="103" spans="1:11" ht="34.5" customHeight="1">
      <c r="A103" s="107"/>
      <c r="B103" s="33" t="s">
        <v>83</v>
      </c>
      <c r="C103" s="47">
        <v>9038120</v>
      </c>
      <c r="D103" s="47">
        <v>6763640</v>
      </c>
      <c r="E103" s="51">
        <f t="shared" si="13"/>
        <v>74.83458949427536</v>
      </c>
      <c r="F103" s="47">
        <v>9038120</v>
      </c>
      <c r="G103" s="47">
        <v>6763640</v>
      </c>
      <c r="H103" s="51">
        <f t="shared" si="12"/>
        <v>74.83458949427536</v>
      </c>
      <c r="I103" s="39" t="s">
        <v>14</v>
      </c>
      <c r="J103" s="39" t="s">
        <v>14</v>
      </c>
      <c r="K103" s="40" t="s">
        <v>14</v>
      </c>
    </row>
    <row r="104" spans="1:11" ht="34.5" customHeight="1">
      <c r="A104" s="107"/>
      <c r="B104" s="108" t="s">
        <v>84</v>
      </c>
      <c r="C104" s="47">
        <v>12771080</v>
      </c>
      <c r="D104" s="47">
        <v>7060779</v>
      </c>
      <c r="E104" s="51">
        <f t="shared" si="13"/>
        <v>55.28725056925491</v>
      </c>
      <c r="F104" s="47">
        <v>12771080</v>
      </c>
      <c r="G104" s="47">
        <v>7060779</v>
      </c>
      <c r="H104" s="51">
        <f t="shared" si="12"/>
        <v>55.28725056925491</v>
      </c>
      <c r="I104" s="39" t="s">
        <v>14</v>
      </c>
      <c r="J104" s="39" t="s">
        <v>14</v>
      </c>
      <c r="K104" s="40" t="s">
        <v>14</v>
      </c>
    </row>
    <row r="105" spans="1:11" ht="34.5" customHeight="1">
      <c r="A105" s="107"/>
      <c r="B105" s="108" t="s">
        <v>124</v>
      </c>
      <c r="C105" s="47">
        <v>3000000</v>
      </c>
      <c r="D105" s="47">
        <v>3000000</v>
      </c>
      <c r="E105" s="51">
        <f>D105*100/C105</f>
        <v>100</v>
      </c>
      <c r="F105" s="47">
        <v>3000000</v>
      </c>
      <c r="G105" s="47">
        <v>3000000</v>
      </c>
      <c r="H105" s="51">
        <f>G105*100/F105</f>
        <v>100</v>
      </c>
      <c r="I105" s="39" t="s">
        <v>14</v>
      </c>
      <c r="J105" s="39" t="s">
        <v>14</v>
      </c>
      <c r="K105" s="40" t="s">
        <v>14</v>
      </c>
    </row>
    <row r="106" spans="1:11" ht="34.5" customHeight="1">
      <c r="A106" s="107"/>
      <c r="B106" s="163" t="s">
        <v>129</v>
      </c>
      <c r="C106" s="47">
        <f>F106+I106</f>
        <v>839843</v>
      </c>
      <c r="D106" s="47">
        <f>G106+J106</f>
        <v>592217</v>
      </c>
      <c r="E106" s="51">
        <f>D106*100/C106</f>
        <v>70.51520343683283</v>
      </c>
      <c r="F106" s="47">
        <v>338243</v>
      </c>
      <c r="G106" s="47">
        <v>233717</v>
      </c>
      <c r="H106" s="51">
        <f>G106*100/F106</f>
        <v>69.09736491220809</v>
      </c>
      <c r="I106" s="47">
        <v>501600</v>
      </c>
      <c r="J106" s="47">
        <v>358500</v>
      </c>
      <c r="K106" s="48">
        <f>J106*100/I106</f>
        <v>71.47129186602871</v>
      </c>
    </row>
    <row r="107" spans="1:11" ht="34.5" customHeight="1">
      <c r="A107" s="107"/>
      <c r="B107" s="163" t="s">
        <v>110</v>
      </c>
      <c r="C107" s="47">
        <v>27514622</v>
      </c>
      <c r="D107" s="47">
        <v>20635967</v>
      </c>
      <c r="E107" s="48">
        <f>D107*100/C107</f>
        <v>75.00000181721559</v>
      </c>
      <c r="F107" s="47">
        <v>27514622</v>
      </c>
      <c r="G107" s="47">
        <v>20635967</v>
      </c>
      <c r="H107" s="48">
        <f>G107*100/F107</f>
        <v>75.00000181721559</v>
      </c>
      <c r="I107" s="39" t="s">
        <v>14</v>
      </c>
      <c r="J107" s="39" t="s">
        <v>14</v>
      </c>
      <c r="K107" s="40" t="s">
        <v>14</v>
      </c>
    </row>
    <row r="108" spans="1:11" ht="34.5" customHeight="1">
      <c r="A108" s="107"/>
      <c r="B108" s="163" t="s">
        <v>115</v>
      </c>
      <c r="C108" s="47">
        <v>6000000</v>
      </c>
      <c r="D108" s="39" t="s">
        <v>14</v>
      </c>
      <c r="E108" s="40" t="s">
        <v>14</v>
      </c>
      <c r="F108" s="47">
        <v>6000000</v>
      </c>
      <c r="G108" s="39" t="s">
        <v>14</v>
      </c>
      <c r="H108" s="40" t="s">
        <v>14</v>
      </c>
      <c r="I108" s="39" t="s">
        <v>14</v>
      </c>
      <c r="J108" s="39" t="s">
        <v>14</v>
      </c>
      <c r="K108" s="40" t="s">
        <v>14</v>
      </c>
    </row>
    <row r="109" spans="1:11" ht="34.5" customHeight="1">
      <c r="A109" s="107"/>
      <c r="B109" s="163" t="s">
        <v>131</v>
      </c>
      <c r="C109" s="47">
        <v>195600</v>
      </c>
      <c r="D109" s="39" t="s">
        <v>14</v>
      </c>
      <c r="E109" s="40" t="s">
        <v>14</v>
      </c>
      <c r="F109" s="47">
        <v>195600</v>
      </c>
      <c r="G109" s="39" t="s">
        <v>14</v>
      </c>
      <c r="H109" s="40" t="s">
        <v>14</v>
      </c>
      <c r="I109" s="39" t="s">
        <v>14</v>
      </c>
      <c r="J109" s="39" t="s">
        <v>14</v>
      </c>
      <c r="K109" s="40" t="s">
        <v>14</v>
      </c>
    </row>
    <row r="110" spans="1:11" ht="34.5" customHeight="1">
      <c r="A110" s="107"/>
      <c r="B110" s="163" t="s">
        <v>132</v>
      </c>
      <c r="C110" s="47">
        <v>533982</v>
      </c>
      <c r="D110" s="47">
        <v>533982</v>
      </c>
      <c r="E110" s="48">
        <f>D110*100/C110</f>
        <v>100</v>
      </c>
      <c r="F110" s="47">
        <v>533982</v>
      </c>
      <c r="G110" s="47">
        <v>533982</v>
      </c>
      <c r="H110" s="48">
        <f>G110*100/F110</f>
        <v>100</v>
      </c>
      <c r="I110" s="39" t="s">
        <v>14</v>
      </c>
      <c r="J110" s="39" t="s">
        <v>14</v>
      </c>
      <c r="K110" s="40" t="s">
        <v>14</v>
      </c>
    </row>
    <row r="111" spans="1:11" ht="44.25" customHeight="1">
      <c r="A111" s="107"/>
      <c r="B111" s="86" t="s">
        <v>104</v>
      </c>
      <c r="C111" s="89">
        <v>12943278</v>
      </c>
      <c r="D111" s="89">
        <f>D112</f>
        <v>9627461</v>
      </c>
      <c r="E111" s="88">
        <f t="shared" si="13"/>
        <v>74.38193786767154</v>
      </c>
      <c r="F111" s="109" t="s">
        <v>14</v>
      </c>
      <c r="G111" s="101" t="s">
        <v>14</v>
      </c>
      <c r="H111" s="106" t="s">
        <v>14</v>
      </c>
      <c r="I111" s="182">
        <v>12943278</v>
      </c>
      <c r="J111" s="89">
        <f>J112+J113</f>
        <v>10047461</v>
      </c>
      <c r="K111" s="88">
        <f aca="true" t="shared" si="14" ref="K111:K116">J111*100/I111</f>
        <v>77.6268654663834</v>
      </c>
    </row>
    <row r="112" spans="1:11" ht="36.75" customHeight="1">
      <c r="A112" s="107"/>
      <c r="B112" s="110" t="s">
        <v>85</v>
      </c>
      <c r="C112" s="47">
        <v>12943278</v>
      </c>
      <c r="D112" s="47">
        <v>9627461</v>
      </c>
      <c r="E112" s="48">
        <f>D112*100/C112</f>
        <v>74.38193786767154</v>
      </c>
      <c r="F112" s="97" t="s">
        <v>14</v>
      </c>
      <c r="G112" s="39" t="s">
        <v>14</v>
      </c>
      <c r="H112" s="40" t="s">
        <v>14</v>
      </c>
      <c r="I112" s="47">
        <v>12943278</v>
      </c>
      <c r="J112" s="47">
        <v>9627461</v>
      </c>
      <c r="K112" s="48">
        <f t="shared" si="14"/>
        <v>74.38193786767154</v>
      </c>
    </row>
    <row r="113" spans="1:11" ht="56.25" customHeight="1" thickBot="1">
      <c r="A113" s="107"/>
      <c r="B113" s="183" t="s">
        <v>126</v>
      </c>
      <c r="C113" s="184">
        <f>F113+I113</f>
        <v>3541610</v>
      </c>
      <c r="D113" s="184">
        <f>G113+J113</f>
        <v>1297196</v>
      </c>
      <c r="E113" s="185">
        <f>D113*100/C113</f>
        <v>36.62729662498129</v>
      </c>
      <c r="F113" s="184">
        <v>1167611</v>
      </c>
      <c r="G113" s="184">
        <v>877196</v>
      </c>
      <c r="H113" s="185">
        <f>G113*100/F113</f>
        <v>75.1274182925649</v>
      </c>
      <c r="I113" s="186">
        <v>2373999</v>
      </c>
      <c r="J113" s="184">
        <v>420000</v>
      </c>
      <c r="K113" s="185">
        <f t="shared" si="14"/>
        <v>17.69166709842759</v>
      </c>
    </row>
    <row r="114" spans="1:11" ht="54" customHeight="1" thickBot="1" thickTop="1">
      <c r="A114" s="111"/>
      <c r="B114" s="112" t="s">
        <v>86</v>
      </c>
      <c r="C114" s="113">
        <f>C7+C16+C36+C43+C55+C58+C94+C97</f>
        <v>3058257766</v>
      </c>
      <c r="D114" s="113">
        <f>D7+D16+D36+D43+D55+D58+D94+D97</f>
        <v>2301010289</v>
      </c>
      <c r="E114" s="114">
        <f>D114*100/C114</f>
        <v>75.23925270725529</v>
      </c>
      <c r="F114" s="113">
        <f>F7+F16+F36+F43+F55+F58+F94+F97</f>
        <v>2481561632</v>
      </c>
      <c r="G114" s="113">
        <f>G7+G16+G36+G43+G55+G58+G94+G97</f>
        <v>1856983932</v>
      </c>
      <c r="H114" s="114">
        <f>G114*100/F114</f>
        <v>74.83126383217711</v>
      </c>
      <c r="I114" s="113">
        <f>I16+I36+I55+I58+I94+I97</f>
        <v>576696134</v>
      </c>
      <c r="J114" s="113">
        <f>J16+J36+J55+J58+J94+J97</f>
        <v>444026357</v>
      </c>
      <c r="K114" s="114">
        <f t="shared" si="14"/>
        <v>76.99485583858622</v>
      </c>
    </row>
    <row r="115" spans="1:11" ht="48.75" customHeight="1" thickTop="1">
      <c r="A115" s="140" t="s">
        <v>87</v>
      </c>
      <c r="B115" s="173" t="s">
        <v>88</v>
      </c>
      <c r="C115" s="174">
        <f>F115+I115</f>
        <v>359555379</v>
      </c>
      <c r="D115" s="174">
        <f>G115+J115</f>
        <v>173844806</v>
      </c>
      <c r="E115" s="175">
        <f>D115*100/C115</f>
        <v>48.34993888382351</v>
      </c>
      <c r="F115" s="174">
        <v>14626368</v>
      </c>
      <c r="G115" s="176">
        <v>2838948</v>
      </c>
      <c r="H115" s="177">
        <f>G115*100/F115</f>
        <v>19.409794694075796</v>
      </c>
      <c r="I115" s="178">
        <v>344929011</v>
      </c>
      <c r="J115" s="179">
        <v>171005858</v>
      </c>
      <c r="K115" s="180">
        <f t="shared" si="14"/>
        <v>49.57711660849542</v>
      </c>
    </row>
    <row r="116" spans="1:11" ht="52.5" customHeight="1" thickBot="1">
      <c r="A116" s="115" t="s">
        <v>89</v>
      </c>
      <c r="B116" s="116" t="s">
        <v>90</v>
      </c>
      <c r="C116" s="171">
        <f>F116+I116</f>
        <v>187294245</v>
      </c>
      <c r="D116" s="171">
        <f>G116+J116</f>
        <v>133448363</v>
      </c>
      <c r="E116" s="172">
        <f aca="true" t="shared" si="15" ref="E116:E124">D116*100/C116</f>
        <v>71.25064787762166</v>
      </c>
      <c r="F116" s="171">
        <v>41144746</v>
      </c>
      <c r="G116" s="171">
        <v>32490160</v>
      </c>
      <c r="H116" s="172">
        <f aca="true" t="shared" si="16" ref="H116:H124">G116*100/F116</f>
        <v>78.96551360409418</v>
      </c>
      <c r="I116" s="171">
        <v>146149499</v>
      </c>
      <c r="J116" s="171">
        <v>100958203</v>
      </c>
      <c r="K116" s="172">
        <f t="shared" si="14"/>
        <v>69.07871986615568</v>
      </c>
    </row>
    <row r="117" spans="1:11" ht="52.5" customHeight="1" thickBot="1" thickTop="1">
      <c r="A117" s="117"/>
      <c r="B117" s="118" t="s">
        <v>91</v>
      </c>
      <c r="C117" s="119">
        <f>C115+C116</f>
        <v>546849624</v>
      </c>
      <c r="D117" s="119">
        <f>D115+D116</f>
        <v>307293169</v>
      </c>
      <c r="E117" s="120">
        <f t="shared" si="15"/>
        <v>56.193358377439424</v>
      </c>
      <c r="F117" s="119">
        <f>F115+F116</f>
        <v>55771114</v>
      </c>
      <c r="G117" s="119">
        <f>G115+G116</f>
        <v>35329108</v>
      </c>
      <c r="H117" s="120">
        <f t="shared" si="16"/>
        <v>63.34660627363477</v>
      </c>
      <c r="I117" s="121">
        <f>I116+I115</f>
        <v>491078510</v>
      </c>
      <c r="J117" s="119">
        <f>J115+J116</f>
        <v>271964061</v>
      </c>
      <c r="K117" s="120">
        <f aca="true" t="shared" si="17" ref="K117:K124">J117*100/I117</f>
        <v>55.38097380803733</v>
      </c>
    </row>
    <row r="118" spans="1:11" ht="64.5" customHeight="1" thickBot="1" thickTop="1">
      <c r="A118" s="122"/>
      <c r="B118" s="123" t="s">
        <v>92</v>
      </c>
      <c r="C118" s="124">
        <f>C114+C117</f>
        <v>3605107390</v>
      </c>
      <c r="D118" s="124">
        <f>D114+D117</f>
        <v>2608303458</v>
      </c>
      <c r="E118" s="125">
        <f t="shared" si="15"/>
        <v>72.3502291564191</v>
      </c>
      <c r="F118" s="124">
        <f>F114+F117</f>
        <v>2537332746</v>
      </c>
      <c r="G118" s="124">
        <f>G114+G117</f>
        <v>1892313040</v>
      </c>
      <c r="H118" s="125">
        <f t="shared" si="16"/>
        <v>74.57882861375407</v>
      </c>
      <c r="I118" s="124">
        <f>I114+I117</f>
        <v>1067774644</v>
      </c>
      <c r="J118" s="124">
        <f>J114+J117</f>
        <v>715990418</v>
      </c>
      <c r="K118" s="125">
        <f t="shared" si="17"/>
        <v>67.0544503021557</v>
      </c>
    </row>
    <row r="119" spans="1:11" ht="45" customHeight="1">
      <c r="A119" s="126">
        <v>9</v>
      </c>
      <c r="B119" s="127" t="s">
        <v>93</v>
      </c>
      <c r="C119" s="128">
        <f>C120+C121</f>
        <v>11274947</v>
      </c>
      <c r="D119" s="128">
        <f>D120+D121</f>
        <v>9324415</v>
      </c>
      <c r="E119" s="129">
        <f t="shared" si="15"/>
        <v>82.70030005462553</v>
      </c>
      <c r="F119" s="128">
        <f>F120+F121</f>
        <v>9929050</v>
      </c>
      <c r="G119" s="130">
        <f>G120+G121</f>
        <v>8494431</v>
      </c>
      <c r="H119" s="131">
        <f t="shared" si="16"/>
        <v>85.55129644830069</v>
      </c>
      <c r="I119" s="130">
        <f>I120+I121</f>
        <v>1345897</v>
      </c>
      <c r="J119" s="130">
        <f>J120+J121</f>
        <v>829984</v>
      </c>
      <c r="K119" s="131">
        <f>J119*100/I119</f>
        <v>61.66772048678316</v>
      </c>
    </row>
    <row r="120" spans="1:11" ht="40.5" customHeight="1">
      <c r="A120" s="132"/>
      <c r="B120" s="133" t="s">
        <v>94</v>
      </c>
      <c r="C120" s="134">
        <f>F120+I120</f>
        <v>276970</v>
      </c>
      <c r="D120" s="166">
        <f>G120+J120</f>
        <v>427405</v>
      </c>
      <c r="E120" s="168">
        <f>D120*100/C120</f>
        <v>154.31454670180887</v>
      </c>
      <c r="F120" s="166">
        <v>194970</v>
      </c>
      <c r="G120" s="166">
        <v>350042</v>
      </c>
      <c r="H120" s="167">
        <f>G120*100/F120</f>
        <v>179.53633892393702</v>
      </c>
      <c r="I120" s="134">
        <v>82000</v>
      </c>
      <c r="J120" s="166">
        <v>77363</v>
      </c>
      <c r="K120" s="168">
        <f>J120*100/I120</f>
        <v>94.34512195121951</v>
      </c>
    </row>
    <row r="121" spans="1:17" ht="42" customHeight="1" thickBot="1">
      <c r="A121" s="135"/>
      <c r="B121" s="136" t="s">
        <v>95</v>
      </c>
      <c r="C121" s="137">
        <f>F121+I121</f>
        <v>10997977</v>
      </c>
      <c r="D121" s="138">
        <f>G121+J121</f>
        <v>8897010</v>
      </c>
      <c r="E121" s="139">
        <f t="shared" si="15"/>
        <v>80.8967867454169</v>
      </c>
      <c r="F121" s="137">
        <v>9734080</v>
      </c>
      <c r="G121" s="138">
        <v>8144389</v>
      </c>
      <c r="H121" s="139">
        <f t="shared" si="16"/>
        <v>83.66881102271607</v>
      </c>
      <c r="I121" s="137">
        <v>1263897</v>
      </c>
      <c r="J121" s="137">
        <v>752621</v>
      </c>
      <c r="K121" s="181">
        <f t="shared" si="17"/>
        <v>59.54765301286418</v>
      </c>
      <c r="Q121" s="164"/>
    </row>
    <row r="122" spans="1:11" ht="60" customHeight="1" thickBot="1" thickTop="1">
      <c r="A122" s="117"/>
      <c r="B122" s="112" t="s">
        <v>96</v>
      </c>
      <c r="C122" s="113">
        <f>C118+C119</f>
        <v>3616382337</v>
      </c>
      <c r="D122" s="113">
        <f>D118+D119</f>
        <v>2617627873</v>
      </c>
      <c r="E122" s="114">
        <f t="shared" si="15"/>
        <v>72.38249800687487</v>
      </c>
      <c r="F122" s="113">
        <f>F118+F119</f>
        <v>2547261796</v>
      </c>
      <c r="G122" s="113">
        <f>G118+G119</f>
        <v>1900807471</v>
      </c>
      <c r="H122" s="114">
        <f t="shared" si="16"/>
        <v>74.62159853317252</v>
      </c>
      <c r="I122" s="113">
        <f>I118+I119</f>
        <v>1069120541</v>
      </c>
      <c r="J122" s="113">
        <f>J118+J119</f>
        <v>716820402</v>
      </c>
      <c r="K122" s="114">
        <f t="shared" si="17"/>
        <v>67.04766904296154</v>
      </c>
    </row>
    <row r="123" spans="1:11" ht="60" customHeight="1" thickTop="1">
      <c r="A123" s="140">
        <v>10</v>
      </c>
      <c r="B123" s="141" t="s">
        <v>97</v>
      </c>
      <c r="C123" s="128">
        <f>F123+I123</f>
        <v>207546660</v>
      </c>
      <c r="D123" s="128">
        <f>G123+J123</f>
        <v>165710610</v>
      </c>
      <c r="E123" s="142">
        <f t="shared" si="15"/>
        <v>79.84258094059427</v>
      </c>
      <c r="F123" s="143">
        <v>126752896</v>
      </c>
      <c r="G123" s="128">
        <v>106181434</v>
      </c>
      <c r="H123" s="144">
        <f t="shared" si="16"/>
        <v>83.77042051962269</v>
      </c>
      <c r="I123" s="143">
        <v>80793764</v>
      </c>
      <c r="J123" s="128">
        <v>59529176</v>
      </c>
      <c r="K123" s="131">
        <f t="shared" si="17"/>
        <v>73.680409294955</v>
      </c>
    </row>
    <row r="124" spans="1:11" ht="67.5" customHeight="1" thickBot="1">
      <c r="A124" s="145"/>
      <c r="B124" s="146" t="s">
        <v>98</v>
      </c>
      <c r="C124" s="147">
        <f>C122+C123</f>
        <v>3823928997</v>
      </c>
      <c r="D124" s="147">
        <f>D122+D123</f>
        <v>2783338483</v>
      </c>
      <c r="E124" s="148">
        <f t="shared" si="15"/>
        <v>72.78739969240073</v>
      </c>
      <c r="F124" s="149">
        <f>F122+F123</f>
        <v>2674014692</v>
      </c>
      <c r="G124" s="147">
        <f>G122+G123</f>
        <v>2006988905</v>
      </c>
      <c r="H124" s="150">
        <f t="shared" si="16"/>
        <v>75.05526843230972</v>
      </c>
      <c r="I124" s="149">
        <f>I122+I123</f>
        <v>1149914305</v>
      </c>
      <c r="J124" s="151">
        <f>J123+J122</f>
        <v>776349578</v>
      </c>
      <c r="K124" s="150">
        <f t="shared" si="17"/>
        <v>67.51368990057045</v>
      </c>
    </row>
    <row r="127" ht="63.75" customHeight="1">
      <c r="B127" s="152"/>
    </row>
    <row r="132" ht="30.75" customHeight="1">
      <c r="B132" s="153"/>
    </row>
  </sheetData>
  <sheetProtection/>
  <mergeCells count="2">
    <mergeCell ref="A2:C2"/>
    <mergeCell ref="A1:K1"/>
  </mergeCells>
  <printOptions horizontalCentered="1"/>
  <pageMargins left="0" right="0" top="0.1968503937007874" bottom="0.3937007874015748" header="0" footer="0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zociepa</dc:creator>
  <cp:keywords/>
  <dc:description/>
  <cp:lastModifiedBy>UMŁ</cp:lastModifiedBy>
  <cp:lastPrinted>2015-10-21T07:14:26Z</cp:lastPrinted>
  <dcterms:created xsi:type="dcterms:W3CDTF">2012-06-28T12:54:26Z</dcterms:created>
  <dcterms:modified xsi:type="dcterms:W3CDTF">2015-10-28T08:53:33Z</dcterms:modified>
  <cp:category/>
  <cp:version/>
  <cp:contentType/>
  <cp:contentStatus/>
</cp:coreProperties>
</file>