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tabRatio="601" activeTab="0"/>
  </bookViews>
  <sheets>
    <sheet name="Arkusz2" sheetId="1" r:id="rId1"/>
  </sheets>
  <definedNames>
    <definedName name="_xlnm.Print_Area" localSheetId="0">'Arkusz2'!$A$1:$L$53</definedName>
  </definedNames>
  <calcPr fullCalcOnLoad="1"/>
</workbook>
</file>

<file path=xl/sharedStrings.xml><?xml version="1.0" encoding="utf-8"?>
<sst xmlns="http://schemas.openxmlformats.org/spreadsheetml/2006/main" count="76" uniqueCount="67">
  <si>
    <t>2002 rok</t>
  </si>
  <si>
    <t>Lp.</t>
  </si>
  <si>
    <t>Wyszczególnienie</t>
  </si>
  <si>
    <t>Kwota dodatkowa</t>
  </si>
  <si>
    <t>Kwota</t>
  </si>
  <si>
    <t xml:space="preserve">Ilość mieszkań-                 </t>
  </si>
  <si>
    <t>na 1-go mieszkańca</t>
  </si>
  <si>
    <t>ogółem</t>
  </si>
  <si>
    <t xml:space="preserve"> ogółem</t>
  </si>
  <si>
    <t xml:space="preserve"> ców</t>
  </si>
  <si>
    <t>I</t>
  </si>
  <si>
    <t>Delegatura Łódź-Bałuty</t>
  </si>
  <si>
    <t>II</t>
  </si>
  <si>
    <t>Delegatura Łódź-Górna</t>
  </si>
  <si>
    <t>III</t>
  </si>
  <si>
    <t>Delegatura Łódź-Polesie</t>
  </si>
  <si>
    <t>IV</t>
  </si>
  <si>
    <t>Delegatura Łódź-Śródmieście</t>
  </si>
  <si>
    <t>V</t>
  </si>
  <si>
    <t>Delegatura Łódź-Widzew</t>
  </si>
  <si>
    <t>Ogółem (I+II+III+IV+V)</t>
  </si>
  <si>
    <t>Załącznik Nr 13</t>
  </si>
  <si>
    <t>Rady Miejskiej w Łodzi</t>
  </si>
  <si>
    <t>2003 rok</t>
  </si>
  <si>
    <t xml:space="preserve">Kwota </t>
  </si>
  <si>
    <t>stała</t>
  </si>
  <si>
    <t>%</t>
  </si>
  <si>
    <t>11/6</t>
  </si>
  <si>
    <t>w zł.</t>
  </si>
  <si>
    <t>"Osiedle Bałuty Zachodnie"</t>
  </si>
  <si>
    <t>"Osiedle Radogoszcz"</t>
  </si>
  <si>
    <t>"Osiedle Łagiewniki"</t>
  </si>
  <si>
    <t xml:space="preserve">"Osiedle Julianów-Marysin-Rogi" </t>
  </si>
  <si>
    <t>"Osiedle Bałuty-Doły"</t>
  </si>
  <si>
    <t>"Osiedle Teofilów-Wielkopolska"</t>
  </si>
  <si>
    <t>"Osiedle Wzniesień Łódzkich"</t>
  </si>
  <si>
    <t>"Osiedle Nad Nerem"</t>
  </si>
  <si>
    <t>"Osiedle Ruda"</t>
  </si>
  <si>
    <t>"Osiedle Chojny"</t>
  </si>
  <si>
    <t>"Osiedle Nr 28"</t>
  </si>
  <si>
    <t>"Osiedle Górniak"</t>
  </si>
  <si>
    <t>"Osiedle Piastów-Kurak"</t>
  </si>
  <si>
    <t>"Osiedle Chojny - Dąbrowa"</t>
  </si>
  <si>
    <t>"Osiedle Wiskitno"</t>
  </si>
  <si>
    <t>"Osiedle Złotno "</t>
  </si>
  <si>
    <t>"Osiedle Nr 18"</t>
  </si>
  <si>
    <t>"Osiedle Karolew-Retkinia Wschód"</t>
  </si>
  <si>
    <t>"Osiedle Retkinia Zachód-Smulsko"</t>
  </si>
  <si>
    <t>"Osiedle Nr 21"</t>
  </si>
  <si>
    <t>"Osiedle Stare Polesie"</t>
  </si>
  <si>
    <t>"Osiedle Koziny"</t>
  </si>
  <si>
    <t>"Osiedle Katedralna"</t>
  </si>
  <si>
    <t>"Osiedle Śródmieście Wschód"</t>
  </si>
  <si>
    <t>"Osiedle Nr 8"</t>
  </si>
  <si>
    <t>"Osiedle Nowosolna"</t>
  </si>
  <si>
    <t>"Osiedle Mileszki"</t>
  </si>
  <si>
    <t>"Osiedle Olechów - Janów"</t>
  </si>
  <si>
    <t>"Osiedle Stary Widzew"</t>
  </si>
  <si>
    <t>"Osiedle Stoki"</t>
  </si>
  <si>
    <t>"Osiedle Andrzejów"</t>
  </si>
  <si>
    <t>"Osiedle Widzew Wschód"</t>
  </si>
  <si>
    <t>"Osiedle Zarzew"</t>
  </si>
  <si>
    <t>"Osiedle Nr 33"</t>
  </si>
  <si>
    <t>"Osiedla Nr 6"</t>
  </si>
  <si>
    <t>do Uchwały Nr VI/74/03</t>
  </si>
  <si>
    <t>z dnia 15 stycznia 2003 r.</t>
  </si>
  <si>
    <t>Zestawienie środków finansowych zaplanowanych dla jednostek pomocniczych miasta Łodzi na 2003 rok - dział 750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</si>
</sst>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Times New Roman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 horizontal="center" vertical="center" wrapText="1"/>
    </xf>
    <xf numFmtId="4" fontId="2" fillId="0" borderId="8" xfId="0" applyNumberFormat="1" applyFont="1" applyBorder="1" applyAlignment="1">
      <alignment wrapText="1"/>
    </xf>
    <xf numFmtId="3" fontId="0" fillId="0" borderId="9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11" xfId="0" applyNumberFormat="1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 wrapText="1"/>
    </xf>
    <xf numFmtId="3" fontId="0" fillId="0" borderId="6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center" wrapText="1"/>
    </xf>
    <xf numFmtId="4" fontId="2" fillId="0" borderId="14" xfId="0" applyNumberFormat="1" applyFont="1" applyBorder="1" applyAlignment="1">
      <alignment wrapText="1"/>
    </xf>
    <xf numFmtId="3" fontId="0" fillId="0" borderId="0" xfId="0" applyNumberFormat="1" applyFont="1" applyFill="1" applyAlignment="1">
      <alignment horizontal="center" wrapText="1"/>
    </xf>
    <xf numFmtId="3" fontId="0" fillId="0" borderId="15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wrapText="1"/>
    </xf>
    <xf numFmtId="3" fontId="1" fillId="0" borderId="17" xfId="0" applyNumberFormat="1" applyFont="1" applyFill="1" applyBorder="1" applyAlignment="1">
      <alignment horizontal="center" wrapText="1"/>
    </xf>
    <xf numFmtId="3" fontId="1" fillId="0" borderId="18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top" wrapText="1"/>
    </xf>
    <xf numFmtId="3" fontId="0" fillId="0" borderId="21" xfId="0" applyNumberFormat="1" applyFont="1" applyFill="1" applyBorder="1" applyAlignment="1">
      <alignment horizontal="right" wrapText="1"/>
    </xf>
    <xf numFmtId="3" fontId="1" fillId="0" borderId="22" xfId="0" applyNumberFormat="1" applyFont="1" applyFill="1" applyBorder="1" applyAlignment="1">
      <alignment horizontal="center" wrapText="1"/>
    </xf>
    <xf numFmtId="3" fontId="1" fillId="0" borderId="8" xfId="0" applyNumberFormat="1" applyFont="1" applyFill="1" applyBorder="1" applyAlignment="1">
      <alignment wrapText="1"/>
    </xf>
    <xf numFmtId="3" fontId="1" fillId="0" borderId="23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3" fontId="1" fillId="0" borderId="24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wrapText="1"/>
    </xf>
    <xf numFmtId="3" fontId="1" fillId="0" borderId="25" xfId="0" applyNumberFormat="1" applyFont="1" applyFill="1" applyBorder="1" applyAlignment="1">
      <alignment wrapText="1"/>
    </xf>
    <xf numFmtId="4" fontId="3" fillId="0" borderId="16" xfId="0" applyNumberFormat="1" applyFont="1" applyBorder="1" applyAlignment="1">
      <alignment wrapText="1"/>
    </xf>
    <xf numFmtId="0" fontId="4" fillId="0" borderId="0" xfId="0" applyFont="1" applyBorder="1" applyAlignment="1">
      <alignment vertical="top"/>
    </xf>
    <xf numFmtId="4" fontId="2" fillId="0" borderId="18" xfId="0" applyNumberFormat="1" applyFont="1" applyBorder="1" applyAlignment="1">
      <alignment wrapText="1"/>
    </xf>
    <xf numFmtId="3" fontId="1" fillId="0" borderId="18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3" fontId="1" fillId="0" borderId="26" xfId="0" applyNumberFormat="1" applyFont="1" applyFill="1" applyBorder="1" applyAlignment="1">
      <alignment wrapText="1"/>
    </xf>
    <xf numFmtId="3" fontId="0" fillId="0" borderId="27" xfId="0" applyNumberFormat="1" applyFont="1" applyFill="1" applyBorder="1" applyAlignment="1">
      <alignment wrapText="1"/>
    </xf>
    <xf numFmtId="3" fontId="1" fillId="0" borderId="28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left" wrapText="1"/>
    </xf>
    <xf numFmtId="3" fontId="0" fillId="0" borderId="32" xfId="0" applyNumberFormat="1" applyFont="1" applyFill="1" applyBorder="1" applyAlignment="1">
      <alignment wrapText="1"/>
    </xf>
    <xf numFmtId="3" fontId="0" fillId="0" borderId="33" xfId="0" applyNumberFormat="1" applyFont="1" applyFill="1" applyBorder="1" applyAlignment="1">
      <alignment wrapText="1"/>
    </xf>
    <xf numFmtId="49" fontId="1" fillId="0" borderId="3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wrapText="1"/>
    </xf>
    <xf numFmtId="3" fontId="0" fillId="0" borderId="7" xfId="0" applyNumberFormat="1" applyFont="1" applyFill="1" applyBorder="1" applyAlignment="1">
      <alignment wrapText="1"/>
    </xf>
    <xf numFmtId="3" fontId="0" fillId="0" borderId="35" xfId="0" applyNumberFormat="1" applyFont="1" applyFill="1" applyBorder="1" applyAlignment="1">
      <alignment wrapText="1"/>
    </xf>
    <xf numFmtId="3" fontId="0" fillId="0" borderId="36" xfId="0" applyNumberFormat="1" applyFont="1" applyFill="1" applyBorder="1" applyAlignment="1">
      <alignment wrapText="1"/>
    </xf>
    <xf numFmtId="3" fontId="1" fillId="0" borderId="37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wrapText="1"/>
    </xf>
    <xf numFmtId="4" fontId="0" fillId="0" borderId="39" xfId="0" applyNumberFormat="1" applyFont="1" applyFill="1" applyBorder="1" applyAlignment="1">
      <alignment wrapText="1"/>
    </xf>
    <xf numFmtId="4" fontId="0" fillId="0" borderId="20" xfId="0" applyNumberFormat="1" applyFont="1" applyFill="1" applyBorder="1" applyAlignment="1">
      <alignment wrapText="1"/>
    </xf>
    <xf numFmtId="4" fontId="1" fillId="0" borderId="25" xfId="0" applyNumberFormat="1" applyFont="1" applyFill="1" applyBorder="1" applyAlignment="1">
      <alignment wrapText="1"/>
    </xf>
    <xf numFmtId="4" fontId="0" fillId="0" borderId="40" xfId="0" applyNumberFormat="1" applyFont="1" applyFill="1" applyBorder="1" applyAlignment="1">
      <alignment wrapText="1"/>
    </xf>
    <xf numFmtId="4" fontId="0" fillId="0" borderId="21" xfId="0" applyNumberFormat="1" applyFont="1" applyFill="1" applyBorder="1" applyAlignment="1">
      <alignment wrapText="1"/>
    </xf>
    <xf numFmtId="3" fontId="0" fillId="0" borderId="41" xfId="0" applyNumberFormat="1" applyFont="1" applyFill="1" applyBorder="1" applyAlignment="1">
      <alignment wrapText="1"/>
    </xf>
    <xf numFmtId="4" fontId="3" fillId="0" borderId="42" xfId="0" applyNumberFormat="1" applyFont="1" applyBorder="1" applyAlignment="1">
      <alignment wrapText="1"/>
    </xf>
    <xf numFmtId="3" fontId="0" fillId="0" borderId="42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3" fontId="1" fillId="0" borderId="43" xfId="0" applyNumberFormat="1" applyFont="1" applyFill="1" applyBorder="1" applyAlignment="1">
      <alignment horizontal="center" vertical="top" wrapText="1"/>
    </xf>
    <xf numFmtId="3" fontId="0" fillId="0" borderId="44" xfId="0" applyNumberFormat="1" applyFont="1" applyFill="1" applyBorder="1" applyAlignment="1">
      <alignment wrapText="1"/>
    </xf>
    <xf numFmtId="3" fontId="0" fillId="0" borderId="45" xfId="0" applyNumberFormat="1" applyFont="1" applyFill="1" applyBorder="1" applyAlignment="1">
      <alignment wrapText="1"/>
    </xf>
    <xf numFmtId="3" fontId="1" fillId="0" borderId="46" xfId="0" applyNumberFormat="1" applyFont="1" applyFill="1" applyBorder="1" applyAlignment="1">
      <alignment wrapText="1"/>
    </xf>
    <xf numFmtId="3" fontId="0" fillId="0" borderId="47" xfId="0" applyNumberFormat="1" applyFont="1" applyFill="1" applyBorder="1" applyAlignment="1">
      <alignment wrapText="1"/>
    </xf>
    <xf numFmtId="3" fontId="1" fillId="0" borderId="46" xfId="0" applyNumberFormat="1" applyFont="1" applyFill="1" applyBorder="1" applyAlignment="1">
      <alignment horizontal="right" wrapText="1"/>
    </xf>
    <xf numFmtId="4" fontId="3" fillId="0" borderId="48" xfId="0" applyNumberFormat="1" applyFont="1" applyBorder="1" applyAlignment="1">
      <alignment wrapText="1"/>
    </xf>
    <xf numFmtId="3" fontId="0" fillId="0" borderId="48" xfId="0" applyNumberFormat="1" applyFont="1" applyFill="1" applyBorder="1" applyAlignment="1">
      <alignment wrapText="1"/>
    </xf>
    <xf numFmtId="3" fontId="0" fillId="0" borderId="46" xfId="0" applyNumberFormat="1" applyFont="1" applyFill="1" applyBorder="1" applyAlignment="1">
      <alignment wrapText="1"/>
    </xf>
    <xf numFmtId="4" fontId="0" fillId="0" borderId="27" xfId="0" applyNumberFormat="1" applyFont="1" applyFill="1" applyBorder="1" applyAlignment="1">
      <alignment wrapText="1"/>
    </xf>
    <xf numFmtId="3" fontId="0" fillId="0" borderId="49" xfId="0" applyNumberFormat="1" applyFont="1" applyFill="1" applyBorder="1" applyAlignment="1">
      <alignment wrapText="1"/>
    </xf>
    <xf numFmtId="3" fontId="1" fillId="0" borderId="50" xfId="0" applyNumberFormat="1" applyFont="1" applyFill="1" applyBorder="1" applyAlignment="1">
      <alignment horizontal="right" wrapText="1"/>
    </xf>
    <xf numFmtId="1" fontId="0" fillId="0" borderId="32" xfId="0" applyNumberFormat="1" applyFont="1" applyFill="1" applyBorder="1" applyAlignment="1">
      <alignment wrapText="1"/>
    </xf>
    <xf numFmtId="3" fontId="0" fillId="0" borderId="32" xfId="0" applyNumberFormat="1" applyFont="1" applyFill="1" applyBorder="1" applyAlignment="1">
      <alignment horizontal="left" wrapText="1"/>
    </xf>
    <xf numFmtId="1" fontId="0" fillId="0" borderId="36" xfId="0" applyNumberFormat="1" applyFont="1" applyFill="1" applyBorder="1" applyAlignment="1">
      <alignment horizontal="left" wrapText="1"/>
    </xf>
    <xf numFmtId="3" fontId="0" fillId="0" borderId="33" xfId="0" applyNumberFormat="1" applyFont="1" applyFill="1" applyBorder="1" applyAlignment="1">
      <alignment horizontal="left" wrapText="1"/>
    </xf>
    <xf numFmtId="3" fontId="0" fillId="0" borderId="51" xfId="0" applyNumberFormat="1" applyFont="1" applyFill="1" applyBorder="1" applyAlignment="1">
      <alignment horizontal="left" wrapText="1"/>
    </xf>
    <xf numFmtId="3" fontId="1" fillId="0" borderId="52" xfId="0" applyNumberFormat="1" applyFont="1" applyFill="1" applyBorder="1" applyAlignment="1">
      <alignment horizontal="center" wrapText="1"/>
    </xf>
    <xf numFmtId="3" fontId="0" fillId="0" borderId="53" xfId="0" applyNumberFormat="1" applyFont="1" applyFill="1" applyBorder="1" applyAlignment="1">
      <alignment wrapText="1"/>
    </xf>
    <xf numFmtId="3" fontId="0" fillId="0" borderId="54" xfId="0" applyNumberFormat="1" applyFont="1" applyFill="1" applyBorder="1" applyAlignment="1">
      <alignment wrapText="1"/>
    </xf>
    <xf numFmtId="3" fontId="0" fillId="0" borderId="55" xfId="0" applyNumberFormat="1" applyFont="1" applyFill="1" applyBorder="1" applyAlignment="1">
      <alignment wrapText="1"/>
    </xf>
    <xf numFmtId="3" fontId="0" fillId="0" borderId="56" xfId="0" applyNumberFormat="1" applyFont="1" applyFill="1" applyBorder="1" applyAlignment="1">
      <alignment wrapText="1"/>
    </xf>
    <xf numFmtId="3" fontId="0" fillId="0" borderId="57" xfId="0" applyNumberFormat="1" applyFont="1" applyFill="1" applyBorder="1" applyAlignment="1">
      <alignment wrapText="1"/>
    </xf>
    <xf numFmtId="3" fontId="0" fillId="0" borderId="54" xfId="0" applyNumberFormat="1" applyFont="1" applyFill="1" applyBorder="1" applyAlignment="1">
      <alignment horizontal="right" wrapText="1"/>
    </xf>
    <xf numFmtId="3" fontId="0" fillId="0" borderId="56" xfId="0" applyNumberFormat="1" applyFont="1" applyFill="1" applyBorder="1" applyAlignment="1">
      <alignment horizontal="right" wrapText="1"/>
    </xf>
    <xf numFmtId="3" fontId="0" fillId="0" borderId="55" xfId="0" applyNumberFormat="1" applyFont="1" applyFill="1" applyBorder="1" applyAlignment="1">
      <alignment horizontal="right" wrapText="1"/>
    </xf>
    <xf numFmtId="3" fontId="0" fillId="0" borderId="58" xfId="0" applyNumberFormat="1" applyFont="1" applyFill="1" applyBorder="1" applyAlignment="1">
      <alignment horizontal="right" wrapText="1"/>
    </xf>
    <xf numFmtId="3" fontId="1" fillId="0" borderId="59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60" xfId="0" applyNumberFormat="1" applyFont="1" applyFill="1" applyBorder="1" applyAlignment="1">
      <alignment horizontal="center" vertical="center"/>
    </xf>
    <xf numFmtId="3" fontId="1" fillId="0" borderId="61" xfId="0" applyNumberFormat="1" applyFont="1" applyFill="1" applyBorder="1" applyAlignment="1">
      <alignment horizontal="center" vertical="center"/>
    </xf>
    <xf numFmtId="3" fontId="1" fillId="0" borderId="62" xfId="0" applyNumberFormat="1" applyFont="1" applyFill="1" applyBorder="1" applyAlignment="1">
      <alignment horizontal="center" vertical="center"/>
    </xf>
    <xf numFmtId="3" fontId="1" fillId="0" borderId="63" xfId="0" applyNumberFormat="1" applyFont="1" applyFill="1" applyBorder="1" applyAlignment="1">
      <alignment horizontal="center" vertical="center"/>
    </xf>
    <xf numFmtId="3" fontId="1" fillId="0" borderId="64" xfId="0" applyNumberFormat="1" applyFont="1" applyFill="1" applyBorder="1" applyAlignment="1">
      <alignment horizontal="center" vertical="center"/>
    </xf>
    <xf numFmtId="3" fontId="1" fillId="0" borderId="65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" fillId="0" borderId="46" xfId="0" applyNumberFormat="1" applyFont="1" applyFill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3" fontId="1" fillId="0" borderId="8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 wrapText="1"/>
    </xf>
    <xf numFmtId="4" fontId="1" fillId="0" borderId="25" xfId="0" applyNumberFormat="1" applyFont="1" applyFill="1" applyBorder="1" applyAlignment="1">
      <alignment horizontal="center" wrapText="1"/>
    </xf>
    <xf numFmtId="3" fontId="1" fillId="0" borderId="26" xfId="0" applyNumberFormat="1" applyFont="1" applyFill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3" fontId="1" fillId="0" borderId="8" xfId="0" applyNumberFormat="1" applyFont="1" applyFill="1" applyBorder="1" applyAlignment="1">
      <alignment horizontal="right" wrapText="1"/>
    </xf>
    <xf numFmtId="3" fontId="1" fillId="0" borderId="66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3" fontId="0" fillId="0" borderId="6" xfId="0" applyNumberFormat="1" applyFont="1" applyFill="1" applyBorder="1" applyAlignment="1">
      <alignment horizontal="right" wrapText="1"/>
    </xf>
    <xf numFmtId="3" fontId="0" fillId="0" borderId="12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center" wrapText="1"/>
    </xf>
    <xf numFmtId="3" fontId="1" fillId="0" borderId="26" xfId="0" applyNumberFormat="1" applyFont="1" applyFill="1" applyBorder="1" applyAlignment="1">
      <alignment horizontal="center" wrapText="1"/>
    </xf>
    <xf numFmtId="4" fontId="2" fillId="0" borderId="8" xfId="0" applyNumberFormat="1" applyFont="1" applyBorder="1" applyAlignment="1">
      <alignment horizontal="right" wrapText="1"/>
    </xf>
    <xf numFmtId="3" fontId="1" fillId="0" borderId="23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3" fontId="5" fillId="0" borderId="0" xfId="0" applyNumberFormat="1" applyFont="1" applyFill="1" applyBorder="1" applyAlignment="1">
      <alignment horizontal="center"/>
    </xf>
    <xf numFmtId="3" fontId="1" fillId="0" borderId="67" xfId="0" applyNumberFormat="1" applyFont="1" applyFill="1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44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1" fillId="0" borderId="6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1"/>
  <sheetViews>
    <sheetView showGridLines="0" tabSelected="1" zoomScaleSheetLayoutView="100" workbookViewId="0" topLeftCell="A1">
      <selection activeCell="Q8" sqref="Q8"/>
    </sheetView>
  </sheetViews>
  <sheetFormatPr defaultColWidth="9.00390625" defaultRowHeight="12.75"/>
  <cols>
    <col min="1" max="1" width="3.875" style="4" customWidth="1"/>
    <col min="2" max="2" width="31.125" style="4" customWidth="1"/>
    <col min="3" max="3" width="7.625" style="4" hidden="1" customWidth="1"/>
    <col min="4" max="4" width="11.75390625" style="4" hidden="1" customWidth="1"/>
    <col min="5" max="5" width="7.625" style="4" hidden="1" customWidth="1"/>
    <col min="6" max="6" width="0" style="4" hidden="1" customWidth="1"/>
    <col min="7" max="7" width="10.125" style="4" hidden="1" customWidth="1"/>
    <col min="8" max="8" width="7.625" style="4" bestFit="1" customWidth="1"/>
    <col min="9" max="9" width="12.00390625" style="4" customWidth="1"/>
    <col min="10" max="11" width="9.125" style="4" customWidth="1"/>
    <col min="12" max="12" width="10.125" style="4" bestFit="1" customWidth="1"/>
    <col min="13" max="13" width="7.625" style="4" hidden="1" customWidth="1"/>
    <col min="14" max="16384" width="9.125" style="4" customWidth="1"/>
  </cols>
  <sheetData>
    <row r="1" spans="5:9" s="2" customFormat="1" ht="18">
      <c r="E1" s="70"/>
      <c r="I1" s="126" t="s">
        <v>21</v>
      </c>
    </row>
    <row r="2" spans="5:9" s="2" customFormat="1" ht="18">
      <c r="E2" s="71"/>
      <c r="I2" s="127" t="s">
        <v>64</v>
      </c>
    </row>
    <row r="3" spans="5:9" s="2" customFormat="1" ht="18">
      <c r="E3" s="72"/>
      <c r="I3" s="128" t="s">
        <v>22</v>
      </c>
    </row>
    <row r="4" spans="5:9" s="2" customFormat="1" ht="18">
      <c r="E4" s="71"/>
      <c r="I4" s="127" t="s">
        <v>65</v>
      </c>
    </row>
    <row r="5" s="2" customFormat="1" ht="12.75"/>
    <row r="6" spans="1:13" s="2" customFormat="1" ht="36" customHeight="1">
      <c r="A6" s="129" t="s">
        <v>66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"/>
    </row>
    <row r="7" spans="1:13" s="2" customFormat="1" ht="18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"/>
      <c r="M7" s="1"/>
    </row>
    <row r="8" spans="1:11" ht="13.5" thickBot="1">
      <c r="A8" s="1"/>
      <c r="B8" s="1"/>
      <c r="C8" s="1"/>
      <c r="D8" s="1"/>
      <c r="E8" s="3"/>
      <c r="F8" s="1"/>
      <c r="G8" s="1"/>
      <c r="I8" s="43"/>
      <c r="K8" s="46" t="s">
        <v>28</v>
      </c>
    </row>
    <row r="9" spans="1:13" s="6" customFormat="1" ht="12.75">
      <c r="A9" s="5"/>
      <c r="B9" s="49"/>
      <c r="C9" s="136" t="s">
        <v>0</v>
      </c>
      <c r="D9" s="137"/>
      <c r="E9" s="137"/>
      <c r="F9" s="137"/>
      <c r="G9" s="138"/>
      <c r="H9" s="132" t="s">
        <v>23</v>
      </c>
      <c r="I9" s="133"/>
      <c r="J9" s="133"/>
      <c r="K9" s="133"/>
      <c r="L9" s="134"/>
      <c r="M9" s="60" t="s">
        <v>26</v>
      </c>
    </row>
    <row r="10" spans="1:13" s="10" customFormat="1" ht="25.5">
      <c r="A10" s="7" t="s">
        <v>1</v>
      </c>
      <c r="B10" s="50" t="s">
        <v>2</v>
      </c>
      <c r="C10" s="8" t="s">
        <v>24</v>
      </c>
      <c r="D10" s="135" t="s">
        <v>3</v>
      </c>
      <c r="E10" s="135"/>
      <c r="F10" s="9" t="s">
        <v>4</v>
      </c>
      <c r="G10" s="101" t="s">
        <v>5</v>
      </c>
      <c r="H10" s="8" t="s">
        <v>24</v>
      </c>
      <c r="I10" s="135" t="s">
        <v>3</v>
      </c>
      <c r="J10" s="135"/>
      <c r="K10" s="9" t="s">
        <v>4</v>
      </c>
      <c r="L10" s="30" t="s">
        <v>5</v>
      </c>
      <c r="M10" s="55" t="s">
        <v>27</v>
      </c>
    </row>
    <row r="11" spans="1:13" s="14" customFormat="1" ht="26.25" thickBot="1">
      <c r="A11" s="11"/>
      <c r="B11" s="51"/>
      <c r="C11" s="73" t="s">
        <v>25</v>
      </c>
      <c r="D11" s="12" t="s">
        <v>6</v>
      </c>
      <c r="E11" s="12" t="s">
        <v>7</v>
      </c>
      <c r="F11" s="13" t="s">
        <v>8</v>
      </c>
      <c r="G11" s="13" t="s">
        <v>9</v>
      </c>
      <c r="H11" s="73" t="s">
        <v>25</v>
      </c>
      <c r="I11" s="12" t="s">
        <v>6</v>
      </c>
      <c r="J11" s="12" t="s">
        <v>7</v>
      </c>
      <c r="K11" s="13" t="s">
        <v>8</v>
      </c>
      <c r="L11" s="31" t="s">
        <v>9</v>
      </c>
      <c r="M11" s="31"/>
    </row>
    <row r="12" spans="1:13" s="108" customFormat="1" ht="14.25" thickBot="1" thickTop="1">
      <c r="A12" s="102">
        <v>1</v>
      </c>
      <c r="B12" s="103">
        <v>2</v>
      </c>
      <c r="C12" s="104">
        <v>3</v>
      </c>
      <c r="D12" s="105">
        <v>4</v>
      </c>
      <c r="E12" s="105">
        <v>5</v>
      </c>
      <c r="F12" s="105">
        <v>6</v>
      </c>
      <c r="G12" s="105">
        <v>7</v>
      </c>
      <c r="H12" s="104">
        <v>3</v>
      </c>
      <c r="I12" s="105">
        <v>4</v>
      </c>
      <c r="J12" s="105">
        <v>5</v>
      </c>
      <c r="K12" s="105">
        <v>6</v>
      </c>
      <c r="L12" s="106">
        <v>7</v>
      </c>
      <c r="M12" s="107">
        <v>13</v>
      </c>
    </row>
    <row r="13" spans="1:13" s="29" customFormat="1" ht="14.25" thickBot="1" thickTop="1">
      <c r="A13" s="33" t="s">
        <v>10</v>
      </c>
      <c r="B13" s="52" t="s">
        <v>11</v>
      </c>
      <c r="C13" s="122">
        <f>SUM(C14:C21)</f>
        <v>143480</v>
      </c>
      <c r="D13" s="110">
        <v>0.95</v>
      </c>
      <c r="E13" s="111">
        <f>G13*D13</f>
        <v>209185.25</v>
      </c>
      <c r="F13" s="111">
        <f>SUM(F14:F21)</f>
        <v>352666</v>
      </c>
      <c r="G13" s="111">
        <v>220195</v>
      </c>
      <c r="H13" s="114">
        <f>SUM(H14:H21)</f>
        <v>147784</v>
      </c>
      <c r="I13" s="123">
        <v>1</v>
      </c>
      <c r="J13" s="114">
        <f>SUM(J14:J21)</f>
        <v>218803</v>
      </c>
      <c r="K13" s="114">
        <f>SUM(K14:K21)</f>
        <v>366587</v>
      </c>
      <c r="L13" s="124">
        <f>SUM(L14:L21)</f>
        <v>218803</v>
      </c>
      <c r="M13" s="125">
        <f>K13/F13%</f>
        <v>103.94736095909444</v>
      </c>
    </row>
    <row r="14" spans="1:13" s="18" customFormat="1" ht="12.75">
      <c r="A14" s="16">
        <v>1</v>
      </c>
      <c r="B14" s="53" t="s">
        <v>29</v>
      </c>
      <c r="C14" s="75">
        <v>17935</v>
      </c>
      <c r="D14" s="37">
        <v>0.95</v>
      </c>
      <c r="E14" s="17">
        <f aca="true" t="shared" si="0" ref="E14:E53">G14*D14</f>
        <v>4565.7</v>
      </c>
      <c r="F14" s="17">
        <v>22501</v>
      </c>
      <c r="G14" s="17">
        <v>4806</v>
      </c>
      <c r="H14" s="74">
        <v>18473</v>
      </c>
      <c r="I14" s="68">
        <v>1</v>
      </c>
      <c r="J14" s="69">
        <f aca="true" t="shared" si="1" ref="J14:J21">L14*I14</f>
        <v>4927</v>
      </c>
      <c r="K14" s="69">
        <f>H14+J14</f>
        <v>23400</v>
      </c>
      <c r="L14" s="91">
        <v>4927</v>
      </c>
      <c r="M14" s="61">
        <f>K14/F14%</f>
        <v>103.99537798320075</v>
      </c>
    </row>
    <row r="15" spans="1:13" s="18" customFormat="1" ht="12.75">
      <c r="A15" s="19">
        <v>2</v>
      </c>
      <c r="B15" s="54" t="s">
        <v>30</v>
      </c>
      <c r="C15" s="48">
        <v>17935</v>
      </c>
      <c r="D15" s="37">
        <v>0.95</v>
      </c>
      <c r="E15" s="20">
        <f t="shared" si="0"/>
        <v>32865.25</v>
      </c>
      <c r="F15" s="20">
        <v>50800</v>
      </c>
      <c r="G15" s="17">
        <v>34595</v>
      </c>
      <c r="H15" s="75">
        <v>18473</v>
      </c>
      <c r="I15" s="37">
        <v>1</v>
      </c>
      <c r="J15" s="20">
        <f t="shared" si="1"/>
        <v>34552</v>
      </c>
      <c r="K15" s="17">
        <f aca="true" t="shared" si="2" ref="K15:K21">H15+J15</f>
        <v>53025</v>
      </c>
      <c r="L15" s="92">
        <v>34552</v>
      </c>
      <c r="M15" s="61">
        <f aca="true" t="shared" si="3" ref="M15:M53">K15/F15%</f>
        <v>104.37992125984252</v>
      </c>
    </row>
    <row r="16" spans="1:13" s="18" customFormat="1" ht="12.75">
      <c r="A16" s="19">
        <v>3</v>
      </c>
      <c r="B16" s="54" t="s">
        <v>31</v>
      </c>
      <c r="C16" s="48">
        <v>17935</v>
      </c>
      <c r="D16" s="37">
        <v>0.95</v>
      </c>
      <c r="E16" s="20">
        <f t="shared" si="0"/>
        <v>1479.1499999999999</v>
      </c>
      <c r="F16" s="20">
        <v>19414</v>
      </c>
      <c r="G16" s="17">
        <v>1557</v>
      </c>
      <c r="H16" s="75">
        <v>18473</v>
      </c>
      <c r="I16" s="37">
        <v>1</v>
      </c>
      <c r="J16" s="20">
        <f t="shared" si="1"/>
        <v>1618</v>
      </c>
      <c r="K16" s="17">
        <f t="shared" si="2"/>
        <v>20091</v>
      </c>
      <c r="L16" s="92">
        <v>1618</v>
      </c>
      <c r="M16" s="61">
        <f t="shared" si="3"/>
        <v>103.48717420418255</v>
      </c>
    </row>
    <row r="17" spans="1:13" s="18" customFormat="1" ht="12.75">
      <c r="A17" s="19">
        <v>4</v>
      </c>
      <c r="B17" s="54" t="s">
        <v>32</v>
      </c>
      <c r="C17" s="48">
        <v>17935</v>
      </c>
      <c r="D17" s="37">
        <v>0.95</v>
      </c>
      <c r="E17" s="20">
        <f t="shared" si="0"/>
        <v>11054.199999999999</v>
      </c>
      <c r="F17" s="20">
        <v>28989</v>
      </c>
      <c r="G17" s="17">
        <v>11636</v>
      </c>
      <c r="H17" s="75">
        <v>18473</v>
      </c>
      <c r="I17" s="37">
        <v>1</v>
      </c>
      <c r="J17" s="20">
        <f t="shared" si="1"/>
        <v>11652</v>
      </c>
      <c r="K17" s="17">
        <f t="shared" si="2"/>
        <v>30125</v>
      </c>
      <c r="L17" s="92">
        <v>11652</v>
      </c>
      <c r="M17" s="61">
        <f t="shared" si="3"/>
        <v>103.91872779330092</v>
      </c>
    </row>
    <row r="18" spans="1:13" s="18" customFormat="1" ht="12.75">
      <c r="A18" s="19">
        <v>5</v>
      </c>
      <c r="B18" s="54" t="s">
        <v>33</v>
      </c>
      <c r="C18" s="48">
        <v>17935</v>
      </c>
      <c r="D18" s="37">
        <v>0.95</v>
      </c>
      <c r="E18" s="20">
        <f t="shared" si="0"/>
        <v>48983.899999999994</v>
      </c>
      <c r="F18" s="20">
        <v>66919</v>
      </c>
      <c r="G18" s="17">
        <v>51562</v>
      </c>
      <c r="H18" s="75">
        <v>18473</v>
      </c>
      <c r="I18" s="37">
        <v>1</v>
      </c>
      <c r="J18" s="20">
        <f t="shared" si="1"/>
        <v>51841</v>
      </c>
      <c r="K18" s="17">
        <f t="shared" si="2"/>
        <v>70314</v>
      </c>
      <c r="L18" s="92">
        <v>51841</v>
      </c>
      <c r="M18" s="61">
        <f t="shared" si="3"/>
        <v>105.07329756870246</v>
      </c>
    </row>
    <row r="19" spans="1:13" s="18" customFormat="1" ht="12.75">
      <c r="A19" s="19">
        <v>6</v>
      </c>
      <c r="B19" s="54" t="s">
        <v>63</v>
      </c>
      <c r="C19" s="48">
        <v>17935</v>
      </c>
      <c r="D19" s="37">
        <v>0.95</v>
      </c>
      <c r="E19" s="20">
        <f t="shared" si="0"/>
        <v>56792.899999999994</v>
      </c>
      <c r="F19" s="20">
        <v>74728</v>
      </c>
      <c r="G19" s="17">
        <v>59782</v>
      </c>
      <c r="H19" s="75">
        <v>18473</v>
      </c>
      <c r="I19" s="37">
        <v>1</v>
      </c>
      <c r="J19" s="20">
        <f t="shared" si="1"/>
        <v>58539</v>
      </c>
      <c r="K19" s="17">
        <f t="shared" si="2"/>
        <v>77012</v>
      </c>
      <c r="L19" s="92">
        <v>58539</v>
      </c>
      <c r="M19" s="61">
        <f t="shared" si="3"/>
        <v>103.05641794240445</v>
      </c>
    </row>
    <row r="20" spans="1:13" s="18" customFormat="1" ht="12.75">
      <c r="A20" s="19">
        <v>7</v>
      </c>
      <c r="B20" s="54" t="s">
        <v>34</v>
      </c>
      <c r="C20" s="48">
        <v>17935</v>
      </c>
      <c r="D20" s="37">
        <v>0.95</v>
      </c>
      <c r="E20" s="20">
        <f t="shared" si="0"/>
        <v>52161.649999999994</v>
      </c>
      <c r="F20" s="20">
        <v>70097</v>
      </c>
      <c r="G20" s="17">
        <v>54907</v>
      </c>
      <c r="H20" s="75">
        <v>18473</v>
      </c>
      <c r="I20" s="56">
        <v>1</v>
      </c>
      <c r="J20" s="20">
        <f t="shared" si="1"/>
        <v>54394</v>
      </c>
      <c r="K20" s="20">
        <f t="shared" si="2"/>
        <v>72867</v>
      </c>
      <c r="L20" s="93">
        <v>54394</v>
      </c>
      <c r="M20" s="62">
        <f t="shared" si="3"/>
        <v>103.95166697576215</v>
      </c>
    </row>
    <row r="21" spans="1:13" s="18" customFormat="1" ht="13.5" thickBot="1">
      <c r="A21" s="22">
        <v>8</v>
      </c>
      <c r="B21" s="59" t="s">
        <v>35</v>
      </c>
      <c r="C21" s="58">
        <v>17935</v>
      </c>
      <c r="D21" s="38">
        <v>0.95</v>
      </c>
      <c r="E21" s="20">
        <f t="shared" si="0"/>
        <v>1282.5</v>
      </c>
      <c r="F21" s="21">
        <v>19218</v>
      </c>
      <c r="G21" s="21">
        <v>1350</v>
      </c>
      <c r="H21" s="75">
        <v>18473</v>
      </c>
      <c r="I21" s="38">
        <v>1</v>
      </c>
      <c r="J21" s="21">
        <f t="shared" si="1"/>
        <v>1280</v>
      </c>
      <c r="K21" s="57">
        <f t="shared" si="2"/>
        <v>19753</v>
      </c>
      <c r="L21" s="94">
        <v>1280</v>
      </c>
      <c r="M21" s="63">
        <f t="shared" si="3"/>
        <v>102.78384847538766</v>
      </c>
    </row>
    <row r="22" spans="1:13" s="29" customFormat="1" ht="14.25" thickBot="1" thickTop="1">
      <c r="A22" s="39" t="s">
        <v>12</v>
      </c>
      <c r="B22" s="52" t="s">
        <v>13</v>
      </c>
      <c r="C22" s="109">
        <f>SUM(C23:C30)</f>
        <v>143480</v>
      </c>
      <c r="D22" s="110">
        <v>0.95</v>
      </c>
      <c r="E22" s="111">
        <f>G22*D22</f>
        <v>170797.65</v>
      </c>
      <c r="F22" s="112">
        <f>SUM(F23:F30)</f>
        <v>314278</v>
      </c>
      <c r="G22" s="112">
        <v>179787</v>
      </c>
      <c r="H22" s="114">
        <f>SUM(H23:H30)</f>
        <v>147784</v>
      </c>
      <c r="I22" s="115">
        <v>1</v>
      </c>
      <c r="J22" s="116">
        <f>SUM(J23:J30)</f>
        <v>178495</v>
      </c>
      <c r="K22" s="116">
        <f>SUM(K23:K30)</f>
        <v>326279</v>
      </c>
      <c r="L22" s="117">
        <f>SUM(L23:L30)</f>
        <v>178495</v>
      </c>
      <c r="M22" s="113">
        <f t="shared" si="3"/>
        <v>103.8185937291188</v>
      </c>
    </row>
    <row r="23" spans="1:13" s="18" customFormat="1" ht="12.75">
      <c r="A23" s="16">
        <v>9</v>
      </c>
      <c r="B23" s="53" t="s">
        <v>36</v>
      </c>
      <c r="C23" s="75">
        <v>17935</v>
      </c>
      <c r="D23" s="37">
        <v>0.95</v>
      </c>
      <c r="E23" s="20">
        <f t="shared" si="0"/>
        <v>997.5</v>
      </c>
      <c r="F23" s="17">
        <v>18933</v>
      </c>
      <c r="G23" s="17">
        <v>1050</v>
      </c>
      <c r="H23" s="75">
        <v>18473</v>
      </c>
      <c r="I23" s="37">
        <v>1</v>
      </c>
      <c r="J23" s="20">
        <f>I23*L23</f>
        <v>1042</v>
      </c>
      <c r="K23" s="17">
        <f>H23+J23</f>
        <v>19515</v>
      </c>
      <c r="L23" s="93">
        <v>1042</v>
      </c>
      <c r="M23" s="61">
        <f t="shared" si="3"/>
        <v>103.07399778165107</v>
      </c>
    </row>
    <row r="24" spans="1:13" s="18" customFormat="1" ht="12.75">
      <c r="A24" s="19">
        <v>10</v>
      </c>
      <c r="B24" s="54" t="s">
        <v>37</v>
      </c>
      <c r="C24" s="48">
        <v>17935</v>
      </c>
      <c r="D24" s="37">
        <v>0.95</v>
      </c>
      <c r="E24" s="20">
        <f t="shared" si="0"/>
        <v>10704.6</v>
      </c>
      <c r="F24" s="20">
        <v>28640</v>
      </c>
      <c r="G24" s="20">
        <v>11268</v>
      </c>
      <c r="H24" s="75">
        <v>18473</v>
      </c>
      <c r="I24" s="37">
        <v>1</v>
      </c>
      <c r="J24" s="20">
        <f>L24*I24</f>
        <v>11383</v>
      </c>
      <c r="K24" s="17">
        <f aca="true" t="shared" si="4" ref="K24:K30">H24+J24</f>
        <v>29856</v>
      </c>
      <c r="L24" s="93">
        <v>11383</v>
      </c>
      <c r="M24" s="61">
        <f t="shared" si="3"/>
        <v>104.24581005586593</v>
      </c>
    </row>
    <row r="25" spans="1:13" s="18" customFormat="1" ht="12.75">
      <c r="A25" s="19">
        <v>11</v>
      </c>
      <c r="B25" s="54" t="s">
        <v>38</v>
      </c>
      <c r="C25" s="48">
        <v>17935</v>
      </c>
      <c r="D25" s="37">
        <v>0.95</v>
      </c>
      <c r="E25" s="20">
        <f t="shared" si="0"/>
        <v>34771.9</v>
      </c>
      <c r="F25" s="20">
        <v>52707</v>
      </c>
      <c r="G25" s="20">
        <v>36602</v>
      </c>
      <c r="H25" s="75">
        <v>18473</v>
      </c>
      <c r="I25" s="37">
        <v>1</v>
      </c>
      <c r="J25" s="20">
        <f aca="true" t="shared" si="5" ref="J25:J30">L25*I25</f>
        <v>36365</v>
      </c>
      <c r="K25" s="17">
        <f t="shared" si="4"/>
        <v>54838</v>
      </c>
      <c r="L25" s="93">
        <v>36365</v>
      </c>
      <c r="M25" s="61">
        <f t="shared" si="3"/>
        <v>104.04310622877415</v>
      </c>
    </row>
    <row r="26" spans="1:13" s="18" customFormat="1" ht="12.75">
      <c r="A26" s="19">
        <v>12</v>
      </c>
      <c r="B26" s="54" t="s">
        <v>39</v>
      </c>
      <c r="C26" s="48">
        <v>17935</v>
      </c>
      <c r="D26" s="37">
        <v>0.95</v>
      </c>
      <c r="E26" s="20">
        <f t="shared" si="0"/>
        <v>18470.85</v>
      </c>
      <c r="F26" s="20">
        <v>36406</v>
      </c>
      <c r="G26" s="20">
        <v>19443</v>
      </c>
      <c r="H26" s="75">
        <v>18473</v>
      </c>
      <c r="I26" s="37">
        <v>1</v>
      </c>
      <c r="J26" s="20">
        <f t="shared" si="5"/>
        <v>19495</v>
      </c>
      <c r="K26" s="17">
        <f t="shared" si="4"/>
        <v>37968</v>
      </c>
      <c r="L26" s="93">
        <v>19495</v>
      </c>
      <c r="M26" s="61">
        <f t="shared" si="3"/>
        <v>104.29050156567598</v>
      </c>
    </row>
    <row r="27" spans="1:13" s="18" customFormat="1" ht="12.75">
      <c r="A27" s="19">
        <v>13</v>
      </c>
      <c r="B27" s="54" t="s">
        <v>40</v>
      </c>
      <c r="C27" s="48">
        <v>17935</v>
      </c>
      <c r="D27" s="37">
        <v>0.95</v>
      </c>
      <c r="E27" s="20">
        <f t="shared" si="0"/>
        <v>23383.3</v>
      </c>
      <c r="F27" s="20">
        <v>41318</v>
      </c>
      <c r="G27" s="20">
        <v>24614</v>
      </c>
      <c r="H27" s="75">
        <v>18473</v>
      </c>
      <c r="I27" s="37">
        <v>1</v>
      </c>
      <c r="J27" s="20">
        <f t="shared" si="5"/>
        <v>24229</v>
      </c>
      <c r="K27" s="17">
        <f t="shared" si="4"/>
        <v>42702</v>
      </c>
      <c r="L27" s="93">
        <v>24229</v>
      </c>
      <c r="M27" s="61">
        <f t="shared" si="3"/>
        <v>103.34962970134082</v>
      </c>
    </row>
    <row r="28" spans="1:13" s="18" customFormat="1" ht="12.75">
      <c r="A28" s="19">
        <v>14</v>
      </c>
      <c r="B28" s="54" t="s">
        <v>41</v>
      </c>
      <c r="C28" s="48">
        <v>17935</v>
      </c>
      <c r="D28" s="37">
        <v>0.95</v>
      </c>
      <c r="E28" s="20">
        <f t="shared" si="0"/>
        <v>23652.149999999998</v>
      </c>
      <c r="F28" s="20">
        <v>41587</v>
      </c>
      <c r="G28" s="20">
        <v>24897</v>
      </c>
      <c r="H28" s="75">
        <v>18473</v>
      </c>
      <c r="I28" s="37">
        <v>1</v>
      </c>
      <c r="J28" s="20">
        <f t="shared" si="5"/>
        <v>24655</v>
      </c>
      <c r="K28" s="17">
        <f t="shared" si="4"/>
        <v>43128</v>
      </c>
      <c r="L28" s="93">
        <v>24655</v>
      </c>
      <c r="M28" s="61">
        <f t="shared" si="3"/>
        <v>103.70548488710415</v>
      </c>
    </row>
    <row r="29" spans="1:13" s="18" customFormat="1" ht="12.75">
      <c r="A29" s="19">
        <v>15</v>
      </c>
      <c r="B29" s="54" t="s">
        <v>42</v>
      </c>
      <c r="C29" s="48">
        <v>17935</v>
      </c>
      <c r="D29" s="37">
        <v>0.95</v>
      </c>
      <c r="E29" s="20">
        <f t="shared" si="0"/>
        <v>56257.1</v>
      </c>
      <c r="F29" s="20">
        <v>74192</v>
      </c>
      <c r="G29" s="20">
        <v>59218</v>
      </c>
      <c r="H29" s="75">
        <v>18473</v>
      </c>
      <c r="I29" s="37">
        <v>1</v>
      </c>
      <c r="J29" s="20">
        <f t="shared" si="5"/>
        <v>58555</v>
      </c>
      <c r="K29" s="17">
        <f t="shared" si="4"/>
        <v>77028</v>
      </c>
      <c r="L29" s="93">
        <v>58555</v>
      </c>
      <c r="M29" s="61">
        <f t="shared" si="3"/>
        <v>103.82251455682554</v>
      </c>
    </row>
    <row r="30" spans="1:13" s="18" customFormat="1" ht="13.5" thickBot="1">
      <c r="A30" s="22">
        <v>16</v>
      </c>
      <c r="B30" s="59" t="s">
        <v>43</v>
      </c>
      <c r="C30" s="58">
        <v>17935</v>
      </c>
      <c r="D30" s="38">
        <v>0.95</v>
      </c>
      <c r="E30" s="20">
        <f t="shared" si="0"/>
        <v>2560.25</v>
      </c>
      <c r="F30" s="21">
        <v>20495</v>
      </c>
      <c r="G30" s="21">
        <v>2695</v>
      </c>
      <c r="H30" s="58">
        <v>18473</v>
      </c>
      <c r="I30" s="38">
        <v>1</v>
      </c>
      <c r="J30" s="21">
        <f t="shared" si="5"/>
        <v>2771</v>
      </c>
      <c r="K30" s="21">
        <f t="shared" si="4"/>
        <v>21244</v>
      </c>
      <c r="L30" s="94">
        <v>2771</v>
      </c>
      <c r="M30" s="65">
        <f t="shared" si="3"/>
        <v>103.65454989021713</v>
      </c>
    </row>
    <row r="31" spans="1:13" s="36" customFormat="1" ht="14.25" thickBot="1" thickTop="1">
      <c r="A31" s="39" t="s">
        <v>14</v>
      </c>
      <c r="B31" s="52" t="s">
        <v>15</v>
      </c>
      <c r="C31" s="76">
        <f>SUM(C32:C38)</f>
        <v>125545</v>
      </c>
      <c r="D31" s="23">
        <v>0.95</v>
      </c>
      <c r="E31" s="34">
        <f>G31*D31</f>
        <v>140979.05</v>
      </c>
      <c r="F31" s="40">
        <f>SUM(F32:F38)</f>
        <v>266522</v>
      </c>
      <c r="G31" s="40">
        <v>148399</v>
      </c>
      <c r="H31" s="76">
        <f>SUM(H32:H38)</f>
        <v>129311</v>
      </c>
      <c r="I31" s="23">
        <v>1</v>
      </c>
      <c r="J31" s="76">
        <f>SUM(J32:J38)</f>
        <v>146478</v>
      </c>
      <c r="K31" s="76">
        <f>SUM(K32:K38)</f>
        <v>275789</v>
      </c>
      <c r="L31" s="41">
        <f>SUM(L32:L38)</f>
        <v>146478</v>
      </c>
      <c r="M31" s="64">
        <f t="shared" si="3"/>
        <v>103.47701127861866</v>
      </c>
    </row>
    <row r="32" spans="1:13" s="18" customFormat="1" ht="12.75">
      <c r="A32" s="16">
        <v>17</v>
      </c>
      <c r="B32" s="85" t="s">
        <v>44</v>
      </c>
      <c r="C32" s="75">
        <v>17935</v>
      </c>
      <c r="D32" s="37">
        <v>0.95</v>
      </c>
      <c r="E32" s="20">
        <f t="shared" si="0"/>
        <v>5824.45</v>
      </c>
      <c r="F32" s="17">
        <v>23759</v>
      </c>
      <c r="G32" s="17">
        <v>6131</v>
      </c>
      <c r="H32" s="75">
        <v>18473</v>
      </c>
      <c r="I32" s="37">
        <v>1</v>
      </c>
      <c r="J32" s="20">
        <f aca="true" t="shared" si="6" ref="J32:J38">L32*I32</f>
        <v>6138</v>
      </c>
      <c r="K32" s="17">
        <f aca="true" t="shared" si="7" ref="K32:K51">H32+J32</f>
        <v>24611</v>
      </c>
      <c r="L32" s="92">
        <v>6138</v>
      </c>
      <c r="M32" s="61">
        <f t="shared" si="3"/>
        <v>103.58600951218486</v>
      </c>
    </row>
    <row r="33" spans="1:13" s="18" customFormat="1" ht="12.75">
      <c r="A33" s="19">
        <v>18</v>
      </c>
      <c r="B33" s="54" t="s">
        <v>45</v>
      </c>
      <c r="C33" s="48">
        <v>17935</v>
      </c>
      <c r="D33" s="37">
        <v>0.95</v>
      </c>
      <c r="E33" s="20">
        <f t="shared" si="0"/>
        <v>5220.25</v>
      </c>
      <c r="F33" s="20">
        <v>23155</v>
      </c>
      <c r="G33" s="17">
        <v>5495</v>
      </c>
      <c r="H33" s="75">
        <v>18473</v>
      </c>
      <c r="I33" s="37">
        <v>1</v>
      </c>
      <c r="J33" s="20">
        <f t="shared" si="6"/>
        <v>5373</v>
      </c>
      <c r="K33" s="17">
        <f t="shared" si="7"/>
        <v>23846</v>
      </c>
      <c r="L33" s="92">
        <v>5373</v>
      </c>
      <c r="M33" s="61">
        <f t="shared" si="3"/>
        <v>102.98423666594688</v>
      </c>
    </row>
    <row r="34" spans="1:13" s="18" customFormat="1" ht="12.75">
      <c r="A34" s="19">
        <v>19</v>
      </c>
      <c r="B34" s="54" t="s">
        <v>46</v>
      </c>
      <c r="C34" s="48">
        <v>17935</v>
      </c>
      <c r="D34" s="37">
        <v>0.95</v>
      </c>
      <c r="E34" s="20">
        <f t="shared" si="0"/>
        <v>43584.1</v>
      </c>
      <c r="F34" s="20">
        <v>61519</v>
      </c>
      <c r="G34" s="17">
        <v>45878</v>
      </c>
      <c r="H34" s="75">
        <v>18473</v>
      </c>
      <c r="I34" s="37">
        <v>1</v>
      </c>
      <c r="J34" s="20">
        <f t="shared" si="6"/>
        <v>45156</v>
      </c>
      <c r="K34" s="17">
        <f t="shared" si="7"/>
        <v>63629</v>
      </c>
      <c r="L34" s="92">
        <v>45156</v>
      </c>
      <c r="M34" s="61">
        <f t="shared" si="3"/>
        <v>103.42983468521919</v>
      </c>
    </row>
    <row r="35" spans="1:13" s="18" customFormat="1" ht="12.75">
      <c r="A35" s="19">
        <v>20</v>
      </c>
      <c r="B35" s="54" t="s">
        <v>47</v>
      </c>
      <c r="C35" s="48">
        <v>17935</v>
      </c>
      <c r="D35" s="37">
        <v>0.95</v>
      </c>
      <c r="E35" s="20">
        <f t="shared" si="0"/>
        <v>28241.6</v>
      </c>
      <c r="F35" s="20">
        <v>46176</v>
      </c>
      <c r="G35" s="17">
        <v>29728</v>
      </c>
      <c r="H35" s="75">
        <v>18473</v>
      </c>
      <c r="I35" s="37">
        <v>1</v>
      </c>
      <c r="J35" s="20">
        <f t="shared" si="6"/>
        <v>29574</v>
      </c>
      <c r="K35" s="17">
        <f t="shared" si="7"/>
        <v>48047</v>
      </c>
      <c r="L35" s="92">
        <v>29574</v>
      </c>
      <c r="M35" s="61">
        <f t="shared" si="3"/>
        <v>104.05188842688842</v>
      </c>
    </row>
    <row r="36" spans="1:13" s="18" customFormat="1" ht="12.75">
      <c r="A36" s="19">
        <v>21</v>
      </c>
      <c r="B36" s="54" t="s">
        <v>48</v>
      </c>
      <c r="C36" s="48">
        <v>17935</v>
      </c>
      <c r="D36" s="37">
        <v>0.95</v>
      </c>
      <c r="E36" s="20">
        <f t="shared" si="0"/>
        <v>3264.2</v>
      </c>
      <c r="F36" s="20">
        <v>21199</v>
      </c>
      <c r="G36" s="17">
        <v>3436</v>
      </c>
      <c r="H36" s="75">
        <v>18473</v>
      </c>
      <c r="I36" s="37">
        <v>1</v>
      </c>
      <c r="J36" s="20">
        <f t="shared" si="6"/>
        <v>3548</v>
      </c>
      <c r="K36" s="17">
        <f t="shared" si="7"/>
        <v>22021</v>
      </c>
      <c r="L36" s="92">
        <v>3548</v>
      </c>
      <c r="M36" s="61">
        <f t="shared" si="3"/>
        <v>103.87754139346195</v>
      </c>
    </row>
    <row r="37" spans="1:13" s="18" customFormat="1" ht="12.75">
      <c r="A37" s="19">
        <v>22</v>
      </c>
      <c r="B37" s="54" t="s">
        <v>49</v>
      </c>
      <c r="C37" s="48">
        <v>17935</v>
      </c>
      <c r="D37" s="37">
        <v>0.95</v>
      </c>
      <c r="E37" s="20">
        <f t="shared" si="0"/>
        <v>42614.15</v>
      </c>
      <c r="F37" s="20">
        <v>60549</v>
      </c>
      <c r="G37" s="17">
        <v>44857</v>
      </c>
      <c r="H37" s="75">
        <v>18473</v>
      </c>
      <c r="I37" s="37">
        <v>1</v>
      </c>
      <c r="J37" s="20">
        <f t="shared" si="6"/>
        <v>43856</v>
      </c>
      <c r="K37" s="17">
        <f t="shared" si="7"/>
        <v>62329</v>
      </c>
      <c r="L37" s="92">
        <v>43856</v>
      </c>
      <c r="M37" s="61">
        <f t="shared" si="3"/>
        <v>102.93976779137557</v>
      </c>
    </row>
    <row r="38" spans="1:13" s="18" customFormat="1" ht="13.5" thickBot="1">
      <c r="A38" s="25">
        <v>23</v>
      </c>
      <c r="B38" s="67" t="s">
        <v>50</v>
      </c>
      <c r="C38" s="77">
        <v>17935</v>
      </c>
      <c r="D38" s="42">
        <v>0.95</v>
      </c>
      <c r="E38" s="26">
        <f t="shared" si="0"/>
        <v>12230.3</v>
      </c>
      <c r="F38" s="26">
        <v>30165</v>
      </c>
      <c r="G38" s="26">
        <v>12874</v>
      </c>
      <c r="H38" s="77">
        <v>18473</v>
      </c>
      <c r="I38" s="42">
        <v>1</v>
      </c>
      <c r="J38" s="26">
        <f t="shared" si="6"/>
        <v>12833</v>
      </c>
      <c r="K38" s="26">
        <f t="shared" si="7"/>
        <v>31306</v>
      </c>
      <c r="L38" s="95">
        <v>12833</v>
      </c>
      <c r="M38" s="66">
        <f t="shared" si="3"/>
        <v>103.78252942151501</v>
      </c>
    </row>
    <row r="39" spans="1:13" s="36" customFormat="1" ht="14.25" thickBot="1" thickTop="1">
      <c r="A39" s="33" t="s">
        <v>16</v>
      </c>
      <c r="B39" s="52" t="s">
        <v>17</v>
      </c>
      <c r="C39" s="47">
        <f>SUM(C40:C41)</f>
        <v>35870</v>
      </c>
      <c r="D39" s="15">
        <v>0.95</v>
      </c>
      <c r="E39" s="34">
        <f>SUM(E40:E41)</f>
        <v>76743.85</v>
      </c>
      <c r="F39" s="34">
        <f>SUM(F40:F41)</f>
        <v>112614</v>
      </c>
      <c r="G39" s="34">
        <v>80783</v>
      </c>
      <c r="H39" s="47">
        <f>SUM(H40:H41)</f>
        <v>36946</v>
      </c>
      <c r="I39" s="15">
        <v>1</v>
      </c>
      <c r="J39" s="47">
        <f>SUM(J40:J41)</f>
        <v>78818</v>
      </c>
      <c r="K39" s="47">
        <f>SUM(K40:K41)</f>
        <v>115764</v>
      </c>
      <c r="L39" s="35">
        <f>SUM(L40:L41)</f>
        <v>78818</v>
      </c>
      <c r="M39" s="64">
        <f t="shared" si="3"/>
        <v>102.79716553892055</v>
      </c>
    </row>
    <row r="40" spans="1:13" s="24" customFormat="1" ht="12.75">
      <c r="A40" s="16">
        <v>24</v>
      </c>
      <c r="B40" s="86" t="s">
        <v>51</v>
      </c>
      <c r="C40" s="75">
        <v>17935</v>
      </c>
      <c r="D40" s="37">
        <v>0.95</v>
      </c>
      <c r="E40" s="17">
        <f t="shared" si="0"/>
        <v>51967.85</v>
      </c>
      <c r="F40" s="17">
        <v>69903</v>
      </c>
      <c r="G40" s="118">
        <v>54703</v>
      </c>
      <c r="H40" s="75">
        <v>18473</v>
      </c>
      <c r="I40" s="37">
        <v>1</v>
      </c>
      <c r="J40" s="17">
        <f aca="true" t="shared" si="8" ref="J40:J53">L40*I40</f>
        <v>53067</v>
      </c>
      <c r="K40" s="17">
        <f t="shared" si="7"/>
        <v>71540</v>
      </c>
      <c r="L40" s="96">
        <v>53067</v>
      </c>
      <c r="M40" s="61">
        <f t="shared" si="3"/>
        <v>102.3418165171738</v>
      </c>
    </row>
    <row r="41" spans="1:13" s="24" customFormat="1" ht="13.5" thickBot="1">
      <c r="A41" s="22">
        <v>25</v>
      </c>
      <c r="B41" s="87" t="s">
        <v>52</v>
      </c>
      <c r="C41" s="58">
        <v>17935</v>
      </c>
      <c r="D41" s="38">
        <v>0.95</v>
      </c>
      <c r="E41" s="21">
        <f t="shared" si="0"/>
        <v>24776</v>
      </c>
      <c r="F41" s="21">
        <v>42711</v>
      </c>
      <c r="G41" s="119">
        <v>26080</v>
      </c>
      <c r="H41" s="75">
        <v>18473</v>
      </c>
      <c r="I41" s="37">
        <v>1</v>
      </c>
      <c r="J41" s="21">
        <f t="shared" si="8"/>
        <v>25751</v>
      </c>
      <c r="K41" s="17">
        <f t="shared" si="7"/>
        <v>44224</v>
      </c>
      <c r="L41" s="97">
        <v>25751</v>
      </c>
      <c r="M41" s="65">
        <f t="shared" si="3"/>
        <v>103.54241296153215</v>
      </c>
    </row>
    <row r="42" spans="1:13" s="29" customFormat="1" ht="14.25" thickBot="1" thickTop="1">
      <c r="A42" s="39" t="s">
        <v>18</v>
      </c>
      <c r="B42" s="52" t="s">
        <v>19</v>
      </c>
      <c r="C42" s="47">
        <f>SUM(C43:C52)</f>
        <v>179350</v>
      </c>
      <c r="D42" s="15">
        <v>0.95</v>
      </c>
      <c r="E42" s="34">
        <f t="shared" si="0"/>
        <v>128329.79999999999</v>
      </c>
      <c r="F42" s="34">
        <f>SUM(F43:F52)</f>
        <v>308495.1</v>
      </c>
      <c r="G42" s="40">
        <f>SUM(G43:G51)</f>
        <v>135084</v>
      </c>
      <c r="H42" s="47">
        <f>SUM(H43:H52)</f>
        <v>184730</v>
      </c>
      <c r="I42" s="15">
        <v>1</v>
      </c>
      <c r="J42" s="47">
        <f>SUM(J43:J52)</f>
        <v>136069</v>
      </c>
      <c r="K42" s="47">
        <f>SUM(K43:K52)</f>
        <v>320799</v>
      </c>
      <c r="L42" s="35">
        <f>SUM(L43:L52)</f>
        <v>136069</v>
      </c>
      <c r="M42" s="64">
        <f t="shared" si="3"/>
        <v>103.98836156554839</v>
      </c>
    </row>
    <row r="43" spans="1:13" s="24" customFormat="1" ht="12.75">
      <c r="A43" s="16">
        <v>26</v>
      </c>
      <c r="B43" s="86" t="s">
        <v>53</v>
      </c>
      <c r="C43" s="75">
        <v>17935</v>
      </c>
      <c r="D43" s="37">
        <v>0.95</v>
      </c>
      <c r="E43" s="17">
        <v>1454</v>
      </c>
      <c r="F43" s="17">
        <v>19389</v>
      </c>
      <c r="G43" s="118">
        <v>1530</v>
      </c>
      <c r="H43" s="75">
        <v>18473</v>
      </c>
      <c r="I43" s="37">
        <v>1</v>
      </c>
      <c r="J43" s="17">
        <f t="shared" si="8"/>
        <v>1562</v>
      </c>
      <c r="K43" s="17">
        <f t="shared" si="7"/>
        <v>20035</v>
      </c>
      <c r="L43" s="96">
        <v>1562</v>
      </c>
      <c r="M43" s="61">
        <f t="shared" si="3"/>
        <v>103.33178606426326</v>
      </c>
    </row>
    <row r="44" spans="1:13" s="24" customFormat="1" ht="12.75">
      <c r="A44" s="19">
        <v>27</v>
      </c>
      <c r="B44" s="88" t="s">
        <v>54</v>
      </c>
      <c r="C44" s="48">
        <v>17935</v>
      </c>
      <c r="D44" s="37">
        <v>0.95</v>
      </c>
      <c r="E44" s="20">
        <v>2426</v>
      </c>
      <c r="F44" s="20">
        <v>20361</v>
      </c>
      <c r="G44" s="120">
        <v>2554</v>
      </c>
      <c r="H44" s="75">
        <v>18473</v>
      </c>
      <c r="I44" s="37">
        <v>1</v>
      </c>
      <c r="J44" s="20">
        <f t="shared" si="8"/>
        <v>2919</v>
      </c>
      <c r="K44" s="17">
        <f t="shared" si="7"/>
        <v>21392</v>
      </c>
      <c r="L44" s="98">
        <v>2919</v>
      </c>
      <c r="M44" s="61">
        <f t="shared" si="3"/>
        <v>105.06360198418544</v>
      </c>
    </row>
    <row r="45" spans="1:13" s="24" customFormat="1" ht="12.75">
      <c r="A45" s="19">
        <v>28</v>
      </c>
      <c r="B45" s="88" t="s">
        <v>55</v>
      </c>
      <c r="C45" s="48">
        <v>17935</v>
      </c>
      <c r="D45" s="37">
        <v>0.95</v>
      </c>
      <c r="E45" s="20">
        <v>1321</v>
      </c>
      <c r="F45" s="20">
        <v>19255</v>
      </c>
      <c r="G45" s="120">
        <v>1390</v>
      </c>
      <c r="H45" s="75">
        <v>18473</v>
      </c>
      <c r="I45" s="37">
        <v>1</v>
      </c>
      <c r="J45" s="20">
        <f t="shared" si="8"/>
        <v>1424</v>
      </c>
      <c r="K45" s="17">
        <f t="shared" si="7"/>
        <v>19897</v>
      </c>
      <c r="L45" s="98">
        <v>1424</v>
      </c>
      <c r="M45" s="61">
        <f t="shared" si="3"/>
        <v>103.33419890937418</v>
      </c>
    </row>
    <row r="46" spans="1:13" s="24" customFormat="1" ht="12.75">
      <c r="A46" s="19">
        <v>29</v>
      </c>
      <c r="B46" s="88" t="s">
        <v>56</v>
      </c>
      <c r="C46" s="48">
        <v>17935</v>
      </c>
      <c r="D46" s="37">
        <v>0.95</v>
      </c>
      <c r="E46" s="20">
        <v>14576</v>
      </c>
      <c r="F46" s="20">
        <v>32511</v>
      </c>
      <c r="G46" s="120">
        <v>15343</v>
      </c>
      <c r="H46" s="75">
        <v>18473</v>
      </c>
      <c r="I46" s="37">
        <v>1</v>
      </c>
      <c r="J46" s="20">
        <f t="shared" si="8"/>
        <v>16045</v>
      </c>
      <c r="K46" s="17">
        <f t="shared" si="7"/>
        <v>34518</v>
      </c>
      <c r="L46" s="98">
        <v>16045</v>
      </c>
      <c r="M46" s="61">
        <f t="shared" si="3"/>
        <v>106.17329519239641</v>
      </c>
    </row>
    <row r="47" spans="1:13" s="24" customFormat="1" ht="12.75">
      <c r="A47" s="19">
        <v>30</v>
      </c>
      <c r="B47" s="88" t="s">
        <v>57</v>
      </c>
      <c r="C47" s="48">
        <v>17935</v>
      </c>
      <c r="D47" s="37">
        <v>0.95</v>
      </c>
      <c r="E47" s="20">
        <v>27262</v>
      </c>
      <c r="F47" s="20">
        <v>45197</v>
      </c>
      <c r="G47" s="120">
        <v>28697</v>
      </c>
      <c r="H47" s="75">
        <v>18473</v>
      </c>
      <c r="I47" s="37">
        <v>1</v>
      </c>
      <c r="J47" s="20">
        <f t="shared" si="8"/>
        <v>28338</v>
      </c>
      <c r="K47" s="17">
        <f t="shared" si="7"/>
        <v>46811</v>
      </c>
      <c r="L47" s="98">
        <v>28338</v>
      </c>
      <c r="M47" s="61">
        <f t="shared" si="3"/>
        <v>103.57103347567316</v>
      </c>
    </row>
    <row r="48" spans="1:13" s="24" customFormat="1" ht="12.75">
      <c r="A48" s="19">
        <v>31</v>
      </c>
      <c r="B48" s="88" t="s">
        <v>58</v>
      </c>
      <c r="C48" s="48">
        <v>17935</v>
      </c>
      <c r="D48" s="37">
        <v>0.95</v>
      </c>
      <c r="E48" s="20">
        <v>10261</v>
      </c>
      <c r="F48" s="20">
        <v>28196</v>
      </c>
      <c r="G48" s="120">
        <v>10801</v>
      </c>
      <c r="H48" s="75">
        <v>18473</v>
      </c>
      <c r="I48" s="37">
        <v>1</v>
      </c>
      <c r="J48" s="20">
        <f t="shared" si="8"/>
        <v>10760</v>
      </c>
      <c r="K48" s="17">
        <f t="shared" si="7"/>
        <v>29233</v>
      </c>
      <c r="L48" s="98">
        <v>10760</v>
      </c>
      <c r="M48" s="61">
        <f t="shared" si="3"/>
        <v>103.6778266420769</v>
      </c>
    </row>
    <row r="49" spans="1:13" s="24" customFormat="1" ht="12.75">
      <c r="A49" s="19">
        <v>32</v>
      </c>
      <c r="B49" s="88" t="s">
        <v>59</v>
      </c>
      <c r="C49" s="48">
        <v>17935</v>
      </c>
      <c r="D49" s="37">
        <v>0.95</v>
      </c>
      <c r="E49" s="20">
        <v>5022</v>
      </c>
      <c r="F49" s="20">
        <v>22957</v>
      </c>
      <c r="G49" s="120">
        <v>5286</v>
      </c>
      <c r="H49" s="75">
        <v>18473</v>
      </c>
      <c r="I49" s="37">
        <v>1</v>
      </c>
      <c r="J49" s="20">
        <f t="shared" si="8"/>
        <v>5351</v>
      </c>
      <c r="K49" s="17">
        <f t="shared" si="7"/>
        <v>23824</v>
      </c>
      <c r="L49" s="98">
        <v>5351</v>
      </c>
      <c r="M49" s="61">
        <f t="shared" si="3"/>
        <v>103.77662586574901</v>
      </c>
    </row>
    <row r="50" spans="1:13" s="24" customFormat="1" ht="12.75">
      <c r="A50" s="19">
        <v>33</v>
      </c>
      <c r="B50" s="86" t="s">
        <v>60</v>
      </c>
      <c r="C50" s="48">
        <v>17935</v>
      </c>
      <c r="D50" s="37">
        <v>0.95</v>
      </c>
      <c r="E50" s="20">
        <v>43118</v>
      </c>
      <c r="F50" s="20">
        <v>61053</v>
      </c>
      <c r="G50" s="120">
        <v>45387</v>
      </c>
      <c r="H50" s="75">
        <v>18473</v>
      </c>
      <c r="I50" s="37">
        <v>1</v>
      </c>
      <c r="J50" s="20">
        <f t="shared" si="8"/>
        <v>45147</v>
      </c>
      <c r="K50" s="17">
        <f t="shared" si="7"/>
        <v>63620</v>
      </c>
      <c r="L50" s="98">
        <v>45147</v>
      </c>
      <c r="M50" s="61">
        <f t="shared" si="3"/>
        <v>104.20454359327142</v>
      </c>
    </row>
    <row r="51" spans="1:13" s="24" customFormat="1" ht="12.75">
      <c r="A51" s="19">
        <v>34</v>
      </c>
      <c r="B51" s="88" t="s">
        <v>61</v>
      </c>
      <c r="C51" s="48">
        <v>17935</v>
      </c>
      <c r="D51" s="37">
        <v>0.95</v>
      </c>
      <c r="E51" s="20">
        <v>22891</v>
      </c>
      <c r="F51" s="20">
        <v>40826</v>
      </c>
      <c r="G51" s="120">
        <v>24096</v>
      </c>
      <c r="H51" s="48">
        <v>18473</v>
      </c>
      <c r="I51" s="56">
        <v>1</v>
      </c>
      <c r="J51" s="20">
        <f>L51*I51</f>
        <v>23549</v>
      </c>
      <c r="K51" s="20">
        <f t="shared" si="7"/>
        <v>42022</v>
      </c>
      <c r="L51" s="98">
        <v>23549</v>
      </c>
      <c r="M51" s="82">
        <f t="shared" si="3"/>
        <v>102.92950570714741</v>
      </c>
    </row>
    <row r="52" spans="1:13" s="24" customFormat="1" ht="13.5" thickBot="1">
      <c r="A52" s="25">
        <v>35</v>
      </c>
      <c r="B52" s="89" t="s">
        <v>62</v>
      </c>
      <c r="C52" s="83">
        <v>17935</v>
      </c>
      <c r="D52" s="37">
        <v>0.95</v>
      </c>
      <c r="E52" s="80">
        <f>G52*D52</f>
        <v>815.0999999999999</v>
      </c>
      <c r="F52" s="80">
        <f>E52+C52</f>
        <v>18750.1</v>
      </c>
      <c r="G52" s="32">
        <v>858</v>
      </c>
      <c r="H52" s="81">
        <v>18473</v>
      </c>
      <c r="I52" s="79">
        <v>1</v>
      </c>
      <c r="J52" s="80">
        <v>974</v>
      </c>
      <c r="K52" s="80">
        <v>19447</v>
      </c>
      <c r="L52" s="99">
        <v>974</v>
      </c>
      <c r="M52" s="82">
        <f t="shared" si="3"/>
        <v>103.7167801771724</v>
      </c>
    </row>
    <row r="53" spans="1:13" s="29" customFormat="1" ht="18.75" customHeight="1" thickBot="1">
      <c r="A53" s="27"/>
      <c r="B53" s="90" t="s">
        <v>20</v>
      </c>
      <c r="C53" s="84">
        <f>C42+C39+C31+C22+C13</f>
        <v>627725</v>
      </c>
      <c r="D53" s="44">
        <v>0.95</v>
      </c>
      <c r="E53" s="45">
        <f t="shared" si="0"/>
        <v>726850.7</v>
      </c>
      <c r="F53" s="28">
        <f>F42+F39+F31+F22+F13</f>
        <v>1354575.1</v>
      </c>
      <c r="G53" s="28">
        <v>765106</v>
      </c>
      <c r="H53" s="78">
        <f>H42+H39+H31+H22+H13</f>
        <v>646555</v>
      </c>
      <c r="I53" s="44">
        <v>1</v>
      </c>
      <c r="J53" s="45">
        <f t="shared" si="8"/>
        <v>758663</v>
      </c>
      <c r="K53" s="28">
        <f>K42+K39+K31+K22+K13</f>
        <v>1405218</v>
      </c>
      <c r="L53" s="100">
        <f>L42+L39+L31+L22+L13</f>
        <v>758663</v>
      </c>
      <c r="M53" s="64">
        <f t="shared" si="3"/>
        <v>103.73865576002393</v>
      </c>
    </row>
    <row r="54" s="24" customFormat="1" ht="12.75"/>
    <row r="55" s="24" customFormat="1" ht="13.5" thickBot="1"/>
    <row r="56" s="24" customFormat="1" ht="13.5" thickBot="1">
      <c r="F56" s="28"/>
    </row>
    <row r="57" s="24" customFormat="1" ht="12.75"/>
    <row r="58" s="24" customFormat="1" ht="12.75">
      <c r="I58" s="121"/>
    </row>
    <row r="59" s="24" customFormat="1" ht="12.75"/>
    <row r="60" s="24" customFormat="1" ht="12.75"/>
    <row r="61" s="24" customFormat="1" ht="12.75"/>
    <row r="62" s="24" customFormat="1" ht="12.75">
      <c r="K62" s="121"/>
    </row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73" s="24" customFormat="1" ht="12.75"/>
    <row r="74" s="24" customFormat="1" ht="12.75"/>
    <row r="75" s="24" customFormat="1" ht="12.75"/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="24" customFormat="1" ht="12.75"/>
    <row r="82" s="24" customFormat="1" ht="12.75"/>
    <row r="83" s="24" customFormat="1" ht="12.75"/>
    <row r="84" s="24" customFormat="1" ht="12.75"/>
    <row r="85" s="24" customFormat="1" ht="12.75"/>
    <row r="86" s="24" customFormat="1" ht="12.75"/>
    <row r="87" s="24" customFormat="1" ht="12.75"/>
    <row r="88" s="24" customFormat="1" ht="12.75"/>
    <row r="89" s="24" customFormat="1" ht="12.75"/>
    <row r="90" s="24" customFormat="1" ht="12.75"/>
    <row r="91" s="24" customFormat="1" ht="12.75"/>
    <row r="92" s="24" customFormat="1" ht="12.75"/>
    <row r="93" s="24" customFormat="1" ht="12.75"/>
    <row r="94" s="24" customFormat="1" ht="12.75"/>
    <row r="95" s="24" customFormat="1" ht="12.75"/>
    <row r="96" s="24" customFormat="1" ht="12.75"/>
    <row r="97" s="24" customFormat="1" ht="12.75"/>
    <row r="98" s="24" customFormat="1" ht="12.75"/>
    <row r="99" s="24" customFormat="1" ht="12.75"/>
    <row r="100" s="24" customFormat="1" ht="12.75"/>
    <row r="101" s="24" customFormat="1" ht="12.75"/>
    <row r="102" s="24" customFormat="1" ht="12.75"/>
    <row r="103" s="24" customFormat="1" ht="12.75"/>
    <row r="104" s="24" customFormat="1" ht="12.75"/>
    <row r="105" s="24" customFormat="1" ht="12.75"/>
    <row r="106" s="24" customFormat="1" ht="12.75"/>
    <row r="107" s="24" customFormat="1" ht="12.75"/>
    <row r="108" s="24" customFormat="1" ht="12.75"/>
    <row r="109" s="24" customFormat="1" ht="12.75"/>
    <row r="110" s="24" customFormat="1" ht="12.75"/>
    <row r="111" s="24" customFormat="1" ht="12.75">
      <c r="A111" s="18"/>
    </row>
    <row r="112" s="24" customFormat="1" ht="12.75">
      <c r="A112" s="18"/>
    </row>
    <row r="113" s="24" customFormat="1" ht="12.75">
      <c r="A113" s="18"/>
    </row>
    <row r="114" s="24" customFormat="1" ht="12.75">
      <c r="A114" s="18"/>
    </row>
    <row r="115" s="24" customFormat="1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24"/>
    </row>
    <row r="134" ht="12.75">
      <c r="A134" s="24"/>
    </row>
    <row r="135" ht="12.75">
      <c r="A135" s="24"/>
    </row>
    <row r="136" ht="12.75">
      <c r="A136" s="24"/>
    </row>
    <row r="137" ht="12.75">
      <c r="A137" s="24"/>
    </row>
    <row r="138" ht="12.75">
      <c r="A138" s="24"/>
    </row>
    <row r="139" ht="12.75">
      <c r="A139" s="24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  <row r="148" ht="12.75">
      <c r="A148" s="24"/>
    </row>
    <row r="149" ht="12.75">
      <c r="A149" s="24"/>
    </row>
    <row r="150" ht="12.75">
      <c r="A150" s="24"/>
    </row>
    <row r="151" ht="12.75">
      <c r="A151" s="24"/>
    </row>
    <row r="152" ht="12.75">
      <c r="A152" s="24"/>
    </row>
    <row r="153" ht="12.75">
      <c r="A153" s="24"/>
    </row>
    <row r="154" ht="12.75">
      <c r="A154" s="24"/>
    </row>
    <row r="155" ht="12.75">
      <c r="A155" s="24"/>
    </row>
    <row r="156" ht="12.75">
      <c r="A156" s="24"/>
    </row>
    <row r="157" ht="12.75">
      <c r="A157" s="24"/>
    </row>
    <row r="158" ht="12.75">
      <c r="A158" s="24"/>
    </row>
    <row r="159" ht="12.75">
      <c r="A159" s="24"/>
    </row>
    <row r="160" ht="12.75">
      <c r="A160" s="24"/>
    </row>
    <row r="161" ht="12.75">
      <c r="A161" s="24"/>
    </row>
    <row r="162" ht="12.75">
      <c r="A162" s="24"/>
    </row>
    <row r="163" ht="12.75">
      <c r="A163" s="24"/>
    </row>
    <row r="164" ht="12.75">
      <c r="A164" s="24"/>
    </row>
    <row r="165" ht="12.75">
      <c r="A165" s="24"/>
    </row>
    <row r="166" ht="12.75">
      <c r="A166" s="24"/>
    </row>
    <row r="167" ht="12.75">
      <c r="A167" s="24"/>
    </row>
    <row r="168" ht="12.75">
      <c r="A168" s="24"/>
    </row>
    <row r="169" ht="12.75">
      <c r="A169" s="24"/>
    </row>
    <row r="170" ht="12.75">
      <c r="A170" s="24"/>
    </row>
    <row r="171" ht="12.75">
      <c r="A171" s="24"/>
    </row>
    <row r="172" ht="12.75">
      <c r="A172" s="24"/>
    </row>
    <row r="173" ht="12.75">
      <c r="A173" s="24"/>
    </row>
    <row r="174" ht="12.75">
      <c r="A174" s="24"/>
    </row>
    <row r="175" ht="12.75">
      <c r="A175" s="24"/>
    </row>
    <row r="176" ht="12.75">
      <c r="A176" s="24"/>
    </row>
    <row r="177" ht="12.75">
      <c r="A177" s="24"/>
    </row>
    <row r="178" ht="12.75">
      <c r="A178" s="24"/>
    </row>
    <row r="179" ht="12.75">
      <c r="A179" s="24"/>
    </row>
    <row r="180" ht="12.75">
      <c r="A180" s="24"/>
    </row>
    <row r="181" ht="12.75">
      <c r="A181" s="24"/>
    </row>
    <row r="182" ht="12.75">
      <c r="A182" s="24"/>
    </row>
    <row r="183" ht="12.75">
      <c r="A183" s="24"/>
    </row>
    <row r="184" ht="12.75">
      <c r="A184" s="24"/>
    </row>
    <row r="185" ht="12.75">
      <c r="A185" s="24"/>
    </row>
    <row r="186" ht="12.75">
      <c r="A186" s="24"/>
    </row>
    <row r="187" ht="12.75">
      <c r="A187" s="24"/>
    </row>
    <row r="188" ht="12.75">
      <c r="A188" s="24"/>
    </row>
    <row r="189" ht="12.75">
      <c r="A189" s="24"/>
    </row>
    <row r="190" ht="12.75">
      <c r="A190" s="24"/>
    </row>
    <row r="191" ht="12.75">
      <c r="A191" s="24"/>
    </row>
    <row r="192" ht="12.75">
      <c r="A192" s="24"/>
    </row>
    <row r="193" ht="12.75">
      <c r="A193" s="24"/>
    </row>
    <row r="194" ht="12.75">
      <c r="A194" s="24"/>
    </row>
    <row r="195" ht="12.75">
      <c r="A195" s="24"/>
    </row>
    <row r="196" ht="12.75">
      <c r="A196" s="24"/>
    </row>
    <row r="197" ht="12.75">
      <c r="A197" s="24"/>
    </row>
    <row r="198" ht="12.75">
      <c r="A198" s="24"/>
    </row>
    <row r="199" ht="12.75">
      <c r="A199" s="24"/>
    </row>
    <row r="200" ht="12.75">
      <c r="A200" s="24"/>
    </row>
    <row r="201" ht="12.75">
      <c r="A201" s="24"/>
    </row>
    <row r="202" ht="12.75">
      <c r="A202" s="24"/>
    </row>
    <row r="203" ht="12.75">
      <c r="A203" s="24"/>
    </row>
    <row r="204" ht="12.75">
      <c r="A204" s="24"/>
    </row>
    <row r="205" ht="12.75">
      <c r="A205" s="24"/>
    </row>
    <row r="206" ht="12.75">
      <c r="A206" s="24"/>
    </row>
    <row r="207" ht="12.75">
      <c r="A207" s="24"/>
    </row>
    <row r="208" ht="12.75">
      <c r="A208" s="24"/>
    </row>
    <row r="209" ht="12.75">
      <c r="A209" s="24"/>
    </row>
    <row r="210" ht="12.75">
      <c r="A210" s="24"/>
    </row>
    <row r="211" ht="12.75">
      <c r="A211" s="24"/>
    </row>
    <row r="212" ht="12.75">
      <c r="A212" s="24"/>
    </row>
    <row r="213" ht="12.75">
      <c r="A213" s="24"/>
    </row>
    <row r="214" ht="12.75">
      <c r="A214" s="24"/>
    </row>
    <row r="215" ht="12.75">
      <c r="A215" s="24"/>
    </row>
    <row r="216" ht="12.75">
      <c r="A216" s="24"/>
    </row>
    <row r="217" ht="12.75">
      <c r="A217" s="24"/>
    </row>
    <row r="218" ht="12.75">
      <c r="A218" s="24"/>
    </row>
    <row r="219" ht="12.75">
      <c r="A219" s="24"/>
    </row>
    <row r="220" ht="12.75">
      <c r="A220" s="24"/>
    </row>
    <row r="221" ht="12.75">
      <c r="A221" s="24"/>
    </row>
    <row r="222" ht="12.75">
      <c r="A222" s="24"/>
    </row>
    <row r="223" ht="12.75">
      <c r="A223" s="24"/>
    </row>
    <row r="224" ht="12.75">
      <c r="A224" s="24"/>
    </row>
    <row r="225" ht="12.75">
      <c r="A225" s="24"/>
    </row>
    <row r="226" ht="12.75">
      <c r="A226" s="24"/>
    </row>
    <row r="227" ht="12.75">
      <c r="A227" s="24"/>
    </row>
    <row r="228" ht="12.75">
      <c r="A228" s="24"/>
    </row>
    <row r="229" ht="12.75">
      <c r="A229" s="24"/>
    </row>
    <row r="230" ht="12.75">
      <c r="A230" s="24"/>
    </row>
    <row r="231" ht="12.75">
      <c r="A231" s="24"/>
    </row>
    <row r="232" ht="12.75">
      <c r="A232" s="24"/>
    </row>
    <row r="233" ht="12.75">
      <c r="A233" s="24"/>
    </row>
    <row r="234" ht="12.75">
      <c r="A234" s="24"/>
    </row>
    <row r="235" ht="12.75">
      <c r="A235" s="24"/>
    </row>
    <row r="236" ht="12.75">
      <c r="A236" s="24"/>
    </row>
    <row r="237" ht="12.75">
      <c r="A237" s="24"/>
    </row>
    <row r="238" ht="12.75">
      <c r="A238" s="24"/>
    </row>
    <row r="239" ht="12.75">
      <c r="A239" s="24"/>
    </row>
    <row r="240" ht="12.75">
      <c r="A240" s="24"/>
    </row>
    <row r="241" ht="12.75">
      <c r="A241" s="24"/>
    </row>
    <row r="242" ht="12.75">
      <c r="A242" s="24"/>
    </row>
    <row r="243" ht="12.75">
      <c r="A243" s="24"/>
    </row>
    <row r="244" ht="12.75">
      <c r="A244" s="24"/>
    </row>
    <row r="245" ht="12.75">
      <c r="A245" s="24"/>
    </row>
    <row r="246" ht="12.75">
      <c r="A246" s="24"/>
    </row>
    <row r="247" ht="12.75">
      <c r="A247" s="24"/>
    </row>
    <row r="248" ht="12.75">
      <c r="A248" s="24"/>
    </row>
    <row r="249" ht="12.75">
      <c r="A249" s="24"/>
    </row>
    <row r="250" ht="12.75">
      <c r="A250" s="24"/>
    </row>
    <row r="251" ht="12.75">
      <c r="A251" s="24"/>
    </row>
  </sheetData>
  <mergeCells count="6">
    <mergeCell ref="A6:L6"/>
    <mergeCell ref="A7:K7"/>
    <mergeCell ref="H9:L9"/>
    <mergeCell ref="I10:J10"/>
    <mergeCell ref="C9:G9"/>
    <mergeCell ref="D10:E10"/>
  </mergeCells>
  <printOptions horizontalCentered="1"/>
  <pageMargins left="0.5905511811023623" right="0.5905511811023623" top="0.5905511811023623" bottom="0.5905511811023623" header="0.4330708661417323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Wojtyczka</dc:creator>
  <cp:keywords/>
  <dc:description/>
  <cp:lastModifiedBy>Biuro Informatyki</cp:lastModifiedBy>
  <cp:lastPrinted>2003-03-04T15:32:13Z</cp:lastPrinted>
  <dcterms:created xsi:type="dcterms:W3CDTF">2001-11-12T13:41:55Z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