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'Arkusz1'!$16:$16</definedName>
  </definedNames>
  <calcPr fullCalcOnLoad="1"/>
</workbook>
</file>

<file path=xl/sharedStrings.xml><?xml version="1.0" encoding="utf-8"?>
<sst xmlns="http://schemas.openxmlformats.org/spreadsheetml/2006/main" count="252" uniqueCount="141">
  <si>
    <t>Lp.</t>
  </si>
  <si>
    <t>Projekt</t>
  </si>
  <si>
    <t>w tym:</t>
  </si>
  <si>
    <t>Planowane wydatki</t>
  </si>
  <si>
    <t>środki z budżetu UE</t>
  </si>
  <si>
    <t>środki z budżetu krajowego</t>
  </si>
  <si>
    <t>z tego:</t>
  </si>
  <si>
    <t>wydatki razem</t>
  </si>
  <si>
    <t>pożyczki i kredyty</t>
  </si>
  <si>
    <t>obligacje</t>
  </si>
  <si>
    <t>pozostałe **</t>
  </si>
  <si>
    <t>Środki z budżetu UE</t>
  </si>
  <si>
    <t>pozostałe</t>
  </si>
  <si>
    <t>Środki z budżetu krajowego **</t>
  </si>
  <si>
    <t>Wydatki Razem</t>
  </si>
  <si>
    <t>(10+11+12)</t>
  </si>
  <si>
    <t>(6+7)</t>
  </si>
  <si>
    <t>(9+13)</t>
  </si>
  <si>
    <t>(14+15+16+17)</t>
  </si>
  <si>
    <t>Wydatki majątkowe razem</t>
  </si>
  <si>
    <t>1.1</t>
  </si>
  <si>
    <t>..................</t>
  </si>
  <si>
    <t>................</t>
  </si>
  <si>
    <t>1.2</t>
  </si>
  <si>
    <t>Wydatki bieżące razem</t>
  </si>
  <si>
    <t>** środki własne JTS, współfinansowanie z budżetu państwa oraz inne</t>
  </si>
  <si>
    <t>*  wydatki obejmują wydatki bieżące i majątkowe (dotyczące inwestycji rocznych i ujętych w wieloletnim programie inwestycyjnym)</t>
  </si>
  <si>
    <t>x</t>
  </si>
  <si>
    <t>z tego źródła finansowania:</t>
  </si>
  <si>
    <t>Wydatki w okresie realizacji projektu (całkowita wartość Projektu)</t>
  </si>
  <si>
    <t>pożyczki na prefinan-              sowanie z budżetu państwa</t>
  </si>
  <si>
    <t>Klasyfi-                 kacja (dział, rozdział)</t>
  </si>
  <si>
    <t>z tego                                      2004</t>
  </si>
  <si>
    <t>Wydatki* na programy i projekty realizowane</t>
  </si>
  <si>
    <r>
      <t xml:space="preserve">Program: </t>
    </r>
    <r>
      <rPr>
        <b/>
        <sz val="8"/>
        <rFont val="Arial CE"/>
        <family val="2"/>
      </rPr>
      <t>ZPORR</t>
    </r>
  </si>
  <si>
    <t>Działanie: 1.5 Infrastruktura społeczeństwa informacyjnego</t>
  </si>
  <si>
    <t>Razem</t>
  </si>
  <si>
    <t>Rady Miejskiej w Łodzi</t>
  </si>
  <si>
    <t>Priorytet: 1. Rozbudowa i modernizacja infrastruktury służącej wzmacnianiu konkurencyjności regionów</t>
  </si>
  <si>
    <t>2.1</t>
  </si>
  <si>
    <t>2.2</t>
  </si>
  <si>
    <t>Priorytet: 2 Bezpieczniejsza infrastruktura drogowa</t>
  </si>
  <si>
    <t>Działanie: 2.2 Usprawnienie przejazdów drogami krajowymi przez miasta na prawach powiatu</t>
  </si>
  <si>
    <t>1.3</t>
  </si>
  <si>
    <t>2.3</t>
  </si>
  <si>
    <r>
      <t xml:space="preserve">Program: </t>
    </r>
    <r>
      <rPr>
        <b/>
        <sz val="8"/>
        <rFont val="Arial CE"/>
        <family val="2"/>
      </rPr>
      <t>Fundusz Spójności</t>
    </r>
  </si>
  <si>
    <t>Nazwa projektu: Oczyszczanie ścieków w Łodzi (Faza I)</t>
  </si>
  <si>
    <t>Nazwa projektu: Gospodarka odpadami komunalnymi w Łodzi</t>
  </si>
  <si>
    <r>
      <t xml:space="preserve">Program: </t>
    </r>
    <r>
      <rPr>
        <b/>
        <sz val="8"/>
        <rFont val="Arial CE"/>
        <family val="2"/>
      </rPr>
      <t>Sektorowy Program Operacyjny Transport</t>
    </r>
  </si>
  <si>
    <t>2.4</t>
  </si>
  <si>
    <t xml:space="preserve">Priorytet: I Aktywna polityka rynku pracy oraz integracji zawodowej i społecznej </t>
  </si>
  <si>
    <t>Działanie: 1.5 Promocja aktywnej polityki społecznej poprzez wsparcie grup szczególnego ryzyka</t>
  </si>
  <si>
    <t>Nazwa projektu: Kultura i tradycja włókienniczej Łodzi dla bezrobotnych</t>
  </si>
  <si>
    <t>Program: Sektorowy Program Operacyjny Rozwój Zasobów Ludzkich 2004-2006</t>
  </si>
  <si>
    <t xml:space="preserve">Priorytet: Rozbudowa i modernizacja infrastruktury służącej wzmacnianiu konkurencyjności regionów </t>
  </si>
  <si>
    <t>Nazwa projektu: System Informacji o Terenie dla miasta Łodzi - faza V</t>
  </si>
  <si>
    <t>Program: Wspólnoty Europejskiej SOCRATES - COMENIUS</t>
  </si>
  <si>
    <t>2.5</t>
  </si>
  <si>
    <t>Kategoria interwencji funduszy struktur-          ralnych</t>
  </si>
  <si>
    <t>Nazwa projektu: Przebudowa drogi krajowej Nr 1 - Al. Włókniarzy na odcinku od ul. Zgierskiej do ul. Pabianickiej (nr projektu SPOT/2.2/39/04)</t>
  </si>
  <si>
    <t>Nazwa projektu: Pozyskanie sprzętu do modernizacji oferty edukacyjnej z zakresu grafiki komputerowej</t>
  </si>
  <si>
    <t xml:space="preserve"> </t>
  </si>
  <si>
    <t>A</t>
  </si>
  <si>
    <t>I. Środki na realizację programów przedakcesyjnych</t>
  </si>
  <si>
    <t>II Fundusze strukturalne</t>
  </si>
  <si>
    <t>III Fundusz Spójności</t>
  </si>
  <si>
    <t>3.1</t>
  </si>
  <si>
    <t>3.2</t>
  </si>
  <si>
    <t>B</t>
  </si>
  <si>
    <t>IV Inne środki</t>
  </si>
  <si>
    <t>I</t>
  </si>
  <si>
    <t>Razem - Wydatki na programy i projekty związane z realizacją zadań j.s.t. (A+B)</t>
  </si>
  <si>
    <t>II</t>
  </si>
  <si>
    <t>OGÓŁEM  (I+II)</t>
  </si>
  <si>
    <t>Razem - Wydatki na programy       i projekty - pozostałe (nie związane z realizacją zadań j.s.t.)</t>
  </si>
  <si>
    <t>Działanie: 1.4 Rozwój turystyki i kultury</t>
  </si>
  <si>
    <t>Nazwa projektu: Kultura i tradycja włókienniczej Łodzi - Modernizacja i zagospodarowanie kompleksu fabrycznego Geyera</t>
  </si>
  <si>
    <r>
      <t xml:space="preserve">Program: </t>
    </r>
    <r>
      <rPr>
        <b/>
        <sz val="8"/>
        <rFont val="Arial CE"/>
        <family val="2"/>
      </rPr>
      <t>INTERREG III B BSR (Baltic Sea Region)</t>
    </r>
  </si>
  <si>
    <t>Priorytet: Wspieranie tworzenia instytucji oraz wzmacnianie transnarodowego rozwoju przestrzennego</t>
  </si>
  <si>
    <t>Nazwa projektu: Orientacja na zdrowie i dobrostan społeczny w Regionie Morza Bałtyckiego/HEPRO</t>
  </si>
  <si>
    <t>ze środków pochodzących z budżetu Unii Europejskiej, o których mowa w art. 5 ust. 3 pkt 1, 2 i 4 ustawy o finansach publicznych</t>
  </si>
  <si>
    <t>w zł</t>
  </si>
  <si>
    <r>
      <t xml:space="preserve">Program: </t>
    </r>
    <r>
      <rPr>
        <b/>
        <sz val="8"/>
        <rFont val="Arial CE"/>
        <family val="2"/>
      </rPr>
      <t>Sektorowy Program Operacyjny Rozwój Zasobów Ludzkich 2004-2006</t>
    </r>
  </si>
  <si>
    <t>Priorytet: Aktywna polityka rynku pracy oraz integracji zawodowej i społecznej</t>
  </si>
  <si>
    <t>Działanie: Promocja aktywnej polityki społecznej poprzez wsparcie grup szczególnego ryzyka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</si>
  <si>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</si>
  <si>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Prorytet:2 - Wzmocnienie Rozwoju Zasobów Ludzkich w Regionach ZPORR 2004-2006</t>
  </si>
  <si>
    <t>Działanie 2.4 - Reorientacja zawodowa osób zagrożonych procesami restrukturyzacyjnymi</t>
  </si>
  <si>
    <t>Nazwa projektu: Kompas - nowy kierunek życia</t>
  </si>
  <si>
    <t>z tego                                      2006</t>
  </si>
  <si>
    <t>.............</t>
  </si>
  <si>
    <r>
      <t xml:space="preserve">Program: </t>
    </r>
    <r>
      <rPr>
        <b/>
        <sz val="8"/>
        <rFont val="Arial CE"/>
        <family val="2"/>
      </rPr>
      <t>Program Inicjatywy Wspólnotowej EQUAL dla Polski 2004-2006</t>
    </r>
  </si>
  <si>
    <t>Priorytet: Temat A - Ułatwianie wchodzenia i powrotu na rynek pracy osobom mającym trudności z integracją lub reintegracją celem promowania rynku pracy otwartego dla wszystkich</t>
  </si>
  <si>
    <t>Działanie:2</t>
  </si>
  <si>
    <t>Nazwa projektu: Partnerstwo na rzecz Rozwoju EMPATIA - Lokalna solidarność na rzecz równych szans</t>
  </si>
  <si>
    <t>Działanie: 2. 6 Regionalne Strategie Innowacyjne i transfer wiedzy</t>
  </si>
  <si>
    <t>Nazwa projektu: "e-Łódź Nowe Kwalifikacje"</t>
  </si>
  <si>
    <t>Nazwa projektu: Picture - Instrument służący udostępnianiu Europejskim Administracjom Publicznym skutecznych strategii inwestycyjnych z dziedziny IT</t>
  </si>
  <si>
    <t>Program: 6. Program Ramowy UE</t>
  </si>
  <si>
    <t>Nazwa projektu: "Łódzka Strategia Innowacyjności"</t>
  </si>
  <si>
    <t>Nazwa projektu: Realizacja programu Socrates - Comenius - Akcja 1 w szkołach podstawowych w roku szkolnym 2006/2007</t>
  </si>
  <si>
    <t>Nazwa projektu: Realizacja programu Socrates - Comenius - Akcja 1 w liceach ogólnokształcących w roku szkolnym 2006/2007</t>
  </si>
  <si>
    <t>Nazwa projektu: Realizacja programu Socrates - Comenius - Akcja 1 w przedszkolach w roku szkolnym 2006/2007</t>
  </si>
  <si>
    <t>Nazwa projektu: Realizacja programu Socrates - Comenius - Akcja 1 w gimnazjach w roku szkolnym 2006/2007</t>
  </si>
  <si>
    <t>z tego                                      2005</t>
  </si>
  <si>
    <t xml:space="preserve">Program: </t>
  </si>
  <si>
    <t xml:space="preserve">Nazwa projektu: </t>
  </si>
  <si>
    <t>po 2009</t>
  </si>
  <si>
    <t>Nazwa projektu: Badanie efektywności stosowania kontraktu socjalnego jako instrunentu integracji społecznej</t>
  </si>
  <si>
    <t xml:space="preserve"> z tego                                      2005</t>
  </si>
  <si>
    <t>z tego                                 do 2005</t>
  </si>
  <si>
    <t>2007 r.</t>
  </si>
  <si>
    <t>Działanie: 1.1 Modernizacja i rozbudowa regionalnego układu transportowego</t>
  </si>
  <si>
    <t>Nazwa projektu:Modernizacja układu drogowo - torowego ulic Pomorskiej i Kilińskiego w Łodzi</t>
  </si>
  <si>
    <t xml:space="preserve"> po 2008</t>
  </si>
  <si>
    <t>2.6</t>
  </si>
  <si>
    <t>4.1</t>
  </si>
  <si>
    <t>4.2</t>
  </si>
  <si>
    <t>4.3</t>
  </si>
  <si>
    <t>4.4</t>
  </si>
  <si>
    <t>4.5</t>
  </si>
  <si>
    <t>Działanie: 2.1 Rozwój umiejętności powiązany z potrzebami regionalnego rynku pracy i możliwości kształcenia ustawicznego w regionie</t>
  </si>
  <si>
    <t>Prorytet:2 - Wzmocnienie  Rozwoju Zasobów Ludzkich w Regionach ZPORR 2004-2006</t>
  </si>
  <si>
    <t xml:space="preserve">do Uchwały Nr </t>
  </si>
  <si>
    <t xml:space="preserve">z dnia </t>
  </si>
  <si>
    <t>Nazwa projektu:e-Łódź  zakup i wdrożenie "elektronicznego urzędu" w Urzędzie Miasta Łodzi</t>
  </si>
  <si>
    <t>Program: Wspólnoty Europejskiej MŁODZIEŻ</t>
  </si>
  <si>
    <t>Nazwa projektu: Klub NOTA BENE czyli nasze Duże tworzenie</t>
  </si>
  <si>
    <t>4.6</t>
  </si>
  <si>
    <t>2.7</t>
  </si>
  <si>
    <t>Nazwa projektu: Kontrakt socjalny - szkolenie pracowników MOPS w Łodzi</t>
  </si>
  <si>
    <t>2.8</t>
  </si>
  <si>
    <t xml:space="preserve">Prorytet:2 - Wzmocnienie  Rozwoju Zasobów Ludzkich w Regionach </t>
  </si>
  <si>
    <t>Działanie: 2. 2 ZPORR - Wyrównywanie szans edukacyjnych poprzez programy stypendialne</t>
  </si>
  <si>
    <t>Nazwa projektu: "Nowa sznasa dla przyszłego Żaka III"</t>
  </si>
  <si>
    <t>2.9</t>
  </si>
  <si>
    <t>Nazwa projektu: "Nowa sznasa dla  Żaka II"</t>
  </si>
  <si>
    <t>4.7</t>
  </si>
  <si>
    <t>Program: Wspólnoty Europejskiej SOCRATES</t>
  </si>
  <si>
    <t>Załącznik Nr 7</t>
  </si>
  <si>
    <t>Nazwa projektu: Realizacja programu Socrates Minerva w gimnazjach w roku szkolnym 2006/2007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</si>
</sst>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7" xfId="0" applyFont="1" applyBorder="1" applyAlignment="1">
      <alignment vertical="top"/>
    </xf>
    <xf numFmtId="3" fontId="1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2" fillId="0" borderId="8" xfId="0" applyFont="1" applyBorder="1" applyAlignment="1">
      <alignment horizontal="right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4"/>
  <sheetViews>
    <sheetView tabSelected="1" workbookViewId="0" topLeftCell="A271">
      <selection activeCell="G278" sqref="G278"/>
    </sheetView>
  </sheetViews>
  <sheetFormatPr defaultColWidth="9.00390625" defaultRowHeight="12.75" zeroHeight="1"/>
  <cols>
    <col min="1" max="1" width="3.875" style="3" customWidth="1"/>
    <col min="2" max="2" width="24.875" style="60" customWidth="1"/>
    <col min="3" max="3" width="8.625" style="3" customWidth="1"/>
    <col min="4" max="4" width="8.375" style="3" customWidth="1"/>
    <col min="5" max="5" width="9.375" style="24" customWidth="1"/>
    <col min="6" max="6" width="9.25390625" style="24" customWidth="1"/>
    <col min="7" max="7" width="9.875" style="24" customWidth="1"/>
    <col min="8" max="8" width="11.625" style="24" bestFit="1" customWidth="1"/>
    <col min="9" max="10" width="8.625" style="24" customWidth="1"/>
    <col min="11" max="11" width="8.75390625" style="24" customWidth="1"/>
    <col min="12" max="12" width="8.625" style="24" customWidth="1"/>
    <col min="13" max="13" width="9.25390625" style="24" customWidth="1"/>
    <col min="14" max="14" width="8.375" style="24" customWidth="1"/>
    <col min="15" max="15" width="9.25390625" style="24" customWidth="1"/>
    <col min="16" max="16" width="8.75390625" style="24" customWidth="1"/>
    <col min="17" max="17" width="9.625" style="24" customWidth="1"/>
    <col min="18" max="18" width="9.125" style="3" customWidth="1"/>
    <col min="19" max="16384" width="0" style="3" hidden="1" customWidth="1"/>
  </cols>
  <sheetData>
    <row r="1" ht="15.75">
      <c r="N1" s="76" t="s">
        <v>139</v>
      </c>
    </row>
    <row r="2" ht="15.75">
      <c r="N2" s="76" t="s">
        <v>123</v>
      </c>
    </row>
    <row r="3" ht="15.75">
      <c r="N3" s="76" t="s">
        <v>37</v>
      </c>
    </row>
    <row r="4" ht="15.75">
      <c r="N4" s="76" t="s">
        <v>124</v>
      </c>
    </row>
    <row r="5" ht="15.75">
      <c r="N5" s="76"/>
    </row>
    <row r="6" spans="1:17" s="16" customFormat="1" ht="18">
      <c r="A6" s="115" t="s">
        <v>33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s="13" customFormat="1" ht="18">
      <c r="A7" s="116" t="s">
        <v>80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2:17" s="16" customFormat="1" ht="12">
      <c r="B8" s="61"/>
      <c r="E8" s="17"/>
      <c r="F8" s="17"/>
      <c r="G8" s="17"/>
      <c r="H8" s="17"/>
      <c r="I8" s="17"/>
      <c r="J8" s="17"/>
      <c r="K8" s="17"/>
      <c r="L8" s="17"/>
      <c r="M8" s="17"/>
      <c r="N8" s="17"/>
      <c r="O8" s="110" t="s">
        <v>81</v>
      </c>
      <c r="P8" s="17"/>
      <c r="Q8" s="17"/>
    </row>
    <row r="9" spans="1:17" ht="11.25">
      <c r="A9" s="135" t="s">
        <v>0</v>
      </c>
      <c r="B9" s="137" t="s">
        <v>1</v>
      </c>
      <c r="C9" s="137" t="s">
        <v>58</v>
      </c>
      <c r="D9" s="137" t="s">
        <v>31</v>
      </c>
      <c r="E9" s="120" t="s">
        <v>29</v>
      </c>
      <c r="F9" s="124" t="s">
        <v>2</v>
      </c>
      <c r="G9" s="126"/>
      <c r="H9" s="124" t="s">
        <v>3</v>
      </c>
      <c r="I9" s="125"/>
      <c r="J9" s="125"/>
      <c r="K9" s="125"/>
      <c r="L9" s="125"/>
      <c r="M9" s="125"/>
      <c r="N9" s="125"/>
      <c r="O9" s="125"/>
      <c r="P9" s="125"/>
      <c r="Q9" s="126"/>
    </row>
    <row r="10" spans="1:17" ht="11.25">
      <c r="A10" s="136"/>
      <c r="B10" s="138"/>
      <c r="C10" s="136"/>
      <c r="D10" s="136"/>
      <c r="E10" s="127"/>
      <c r="F10" s="120" t="s">
        <v>5</v>
      </c>
      <c r="G10" s="120" t="s">
        <v>4</v>
      </c>
      <c r="H10" s="124" t="s">
        <v>111</v>
      </c>
      <c r="I10" s="125"/>
      <c r="J10" s="125"/>
      <c r="K10" s="125"/>
      <c r="L10" s="125"/>
      <c r="M10" s="125"/>
      <c r="N10" s="125"/>
      <c r="O10" s="125"/>
      <c r="P10" s="125"/>
      <c r="Q10" s="126"/>
    </row>
    <row r="11" spans="1:17" ht="11.25">
      <c r="A11" s="136"/>
      <c r="B11" s="138"/>
      <c r="C11" s="136"/>
      <c r="D11" s="136"/>
      <c r="E11" s="127"/>
      <c r="F11" s="127"/>
      <c r="G11" s="127"/>
      <c r="H11" s="120" t="s">
        <v>14</v>
      </c>
      <c r="I11" s="124" t="s">
        <v>6</v>
      </c>
      <c r="J11" s="125"/>
      <c r="K11" s="125"/>
      <c r="L11" s="125"/>
      <c r="M11" s="125"/>
      <c r="N11" s="125"/>
      <c r="O11" s="125"/>
      <c r="P11" s="125"/>
      <c r="Q11" s="126"/>
    </row>
    <row r="12" spans="1:17" ht="11.25">
      <c r="A12" s="136"/>
      <c r="B12" s="138"/>
      <c r="C12" s="136"/>
      <c r="D12" s="136"/>
      <c r="E12" s="127"/>
      <c r="F12" s="127"/>
      <c r="G12" s="127"/>
      <c r="H12" s="122"/>
      <c r="I12" s="124" t="s">
        <v>13</v>
      </c>
      <c r="J12" s="125"/>
      <c r="K12" s="125"/>
      <c r="L12" s="126"/>
      <c r="M12" s="124" t="s">
        <v>11</v>
      </c>
      <c r="N12" s="125"/>
      <c r="O12" s="125"/>
      <c r="P12" s="125"/>
      <c r="Q12" s="126"/>
    </row>
    <row r="13" spans="1:17" ht="11.25">
      <c r="A13" s="136"/>
      <c r="B13" s="138"/>
      <c r="C13" s="136"/>
      <c r="D13" s="136"/>
      <c r="E13" s="127"/>
      <c r="F13" s="127"/>
      <c r="G13" s="127"/>
      <c r="H13" s="122"/>
      <c r="I13" s="120" t="s">
        <v>7</v>
      </c>
      <c r="J13" s="124" t="s">
        <v>28</v>
      </c>
      <c r="K13" s="128"/>
      <c r="L13" s="129"/>
      <c r="M13" s="120" t="s">
        <v>7</v>
      </c>
      <c r="N13" s="124" t="s">
        <v>28</v>
      </c>
      <c r="O13" s="125"/>
      <c r="P13" s="125"/>
      <c r="Q13" s="126"/>
    </row>
    <row r="14" spans="1:17" ht="67.5">
      <c r="A14" s="130"/>
      <c r="B14" s="139"/>
      <c r="C14" s="130"/>
      <c r="D14" s="130"/>
      <c r="E14" s="121"/>
      <c r="F14" s="121"/>
      <c r="G14" s="121"/>
      <c r="H14" s="123"/>
      <c r="I14" s="121"/>
      <c r="J14" s="27" t="s">
        <v>8</v>
      </c>
      <c r="K14" s="28" t="s">
        <v>9</v>
      </c>
      <c r="L14" s="29" t="s">
        <v>10</v>
      </c>
      <c r="M14" s="121"/>
      <c r="N14" s="27" t="s">
        <v>30</v>
      </c>
      <c r="O14" s="27" t="s">
        <v>8</v>
      </c>
      <c r="P14" s="28" t="s">
        <v>9</v>
      </c>
      <c r="Q14" s="30" t="s">
        <v>12</v>
      </c>
    </row>
    <row r="15" spans="1:17" ht="11.25">
      <c r="A15" s="10"/>
      <c r="B15" s="38"/>
      <c r="C15" s="10"/>
      <c r="D15" s="10"/>
      <c r="E15" s="53" t="s">
        <v>16</v>
      </c>
      <c r="F15" s="26"/>
      <c r="G15" s="26"/>
      <c r="H15" s="53" t="s">
        <v>17</v>
      </c>
      <c r="I15" s="53" t="s">
        <v>15</v>
      </c>
      <c r="J15" s="26"/>
      <c r="K15" s="26"/>
      <c r="L15" s="34"/>
      <c r="M15" s="53" t="s">
        <v>18</v>
      </c>
      <c r="N15" s="26"/>
      <c r="O15" s="26"/>
      <c r="P15" s="26"/>
      <c r="Q15" s="34"/>
    </row>
    <row r="16" spans="1:18" s="49" customFormat="1" ht="11.25">
      <c r="A16" s="1">
        <v>1</v>
      </c>
      <c r="B16" s="59">
        <v>2</v>
      </c>
      <c r="C16" s="1">
        <v>3</v>
      </c>
      <c r="D16" s="1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50">
        <v>12</v>
      </c>
      <c r="M16" s="18">
        <v>13</v>
      </c>
      <c r="N16" s="18">
        <v>14</v>
      </c>
      <c r="O16" s="18">
        <v>15</v>
      </c>
      <c r="P16" s="18">
        <v>16</v>
      </c>
      <c r="Q16" s="50">
        <v>17</v>
      </c>
      <c r="R16" s="85"/>
    </row>
    <row r="17" spans="1:17" ht="24.75" customHeight="1">
      <c r="A17" s="54" t="s">
        <v>62</v>
      </c>
      <c r="B17" s="62" t="s">
        <v>19</v>
      </c>
      <c r="C17" s="118" t="s">
        <v>27</v>
      </c>
      <c r="D17" s="119"/>
      <c r="E17" s="41">
        <f>F17+G17</f>
        <v>556415520</v>
      </c>
      <c r="F17" s="41">
        <f>F18+F48+F106</f>
        <v>284419314</v>
      </c>
      <c r="G17" s="41">
        <f>G18+G48+G106</f>
        <v>271996206</v>
      </c>
      <c r="H17" s="41">
        <f>I17+M17</f>
        <v>99794447</v>
      </c>
      <c r="I17" s="41">
        <f>J17+K17+L17</f>
        <v>47086165</v>
      </c>
      <c r="J17" s="41">
        <f>J109+J119</f>
        <v>0</v>
      </c>
      <c r="K17" s="41">
        <f>K109+K119</f>
        <v>0</v>
      </c>
      <c r="L17" s="41">
        <f>L18+L48+L106</f>
        <v>47086165</v>
      </c>
      <c r="M17" s="41">
        <f>N17+O17+P17+Q17</f>
        <v>52708282</v>
      </c>
      <c r="N17" s="41"/>
      <c r="O17" s="41"/>
      <c r="P17" s="41"/>
      <c r="Q17" s="41">
        <f>Q18+Q48+Q106</f>
        <v>52708282</v>
      </c>
    </row>
    <row r="18" spans="1:17" ht="33.75">
      <c r="A18" s="83"/>
      <c r="B18" s="69" t="s">
        <v>63</v>
      </c>
      <c r="C18" s="1"/>
      <c r="D18" s="49"/>
      <c r="E18" s="42">
        <f>F18+G18</f>
        <v>0</v>
      </c>
      <c r="F18" s="73">
        <f>F21+F31+F41</f>
        <v>0</v>
      </c>
      <c r="G18" s="42">
        <f>G21+G31+G41</f>
        <v>0</v>
      </c>
      <c r="H18" s="73">
        <f>I18+M18</f>
        <v>0</v>
      </c>
      <c r="I18" s="42">
        <f>J18+K18+L18</f>
        <v>0</v>
      </c>
      <c r="J18" s="73"/>
      <c r="K18" s="42"/>
      <c r="L18" s="73">
        <f>L21+L31+L41</f>
        <v>0</v>
      </c>
      <c r="M18" s="42">
        <f>N18+O18+P18+Q18</f>
        <v>0</v>
      </c>
      <c r="N18" s="73"/>
      <c r="O18" s="42"/>
      <c r="P18" s="73"/>
      <c r="Q18" s="42">
        <f>Q21+Q31+Q41</f>
        <v>0</v>
      </c>
    </row>
    <row r="19" spans="1:17" ht="11.25" hidden="1">
      <c r="A19" s="47"/>
      <c r="B19" s="57" t="s">
        <v>105</v>
      </c>
      <c r="C19" s="80"/>
      <c r="D19" s="1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1.25" hidden="1">
      <c r="A20" s="52" t="s">
        <v>20</v>
      </c>
      <c r="B20" s="38" t="s">
        <v>106</v>
      </c>
      <c r="C20" s="80"/>
      <c r="D20" s="1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" customHeight="1" hidden="1">
      <c r="A21" s="52"/>
      <c r="B21" s="72" t="s">
        <v>36</v>
      </c>
      <c r="C21" s="82"/>
      <c r="D21" s="14"/>
      <c r="E21" s="42">
        <f>F21+G21</f>
        <v>0</v>
      </c>
      <c r="F21" s="42">
        <f>SUM(F22:F26)</f>
        <v>0</v>
      </c>
      <c r="G21" s="42">
        <f>SUM(G22:G26)</f>
        <v>0</v>
      </c>
      <c r="H21" s="42">
        <f>I21+M21</f>
        <v>0</v>
      </c>
      <c r="I21" s="42">
        <f>J21+K21+L21</f>
        <v>0</v>
      </c>
      <c r="J21" s="42"/>
      <c r="K21" s="42"/>
      <c r="L21" s="42">
        <f>SUM(L22:L27)</f>
        <v>0</v>
      </c>
      <c r="M21" s="42">
        <f>N21+O21+P21+Q21</f>
        <v>0</v>
      </c>
      <c r="N21" s="42"/>
      <c r="O21" s="42"/>
      <c r="P21" s="42"/>
      <c r="Q21" s="42">
        <f>SUM(Q22:Q27)</f>
        <v>0</v>
      </c>
    </row>
    <row r="22" spans="1:17" ht="12" customHeight="1" hidden="1">
      <c r="A22" s="52"/>
      <c r="B22" s="64" t="s">
        <v>32</v>
      </c>
      <c r="C22" s="80"/>
      <c r="D22" s="11"/>
      <c r="E22" s="19"/>
      <c r="F22" s="19"/>
      <c r="G22" s="19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" customHeight="1" hidden="1">
      <c r="A23" s="52"/>
      <c r="B23" s="45">
        <v>2005</v>
      </c>
      <c r="C23" s="80"/>
      <c r="D23" s="1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" customHeight="1" hidden="1">
      <c r="A24" s="52"/>
      <c r="B24" s="45">
        <v>2006</v>
      </c>
      <c r="C24" s="80"/>
      <c r="D24" s="11"/>
      <c r="E24" s="19">
        <f>F24+G24</f>
        <v>0</v>
      </c>
      <c r="F24" s="19"/>
      <c r="G24" s="19"/>
      <c r="H24" s="25">
        <f>I24+M24</f>
        <v>0</v>
      </c>
      <c r="I24" s="25">
        <f>J24+K24+L24</f>
        <v>0</v>
      </c>
      <c r="J24" s="25"/>
      <c r="K24" s="25"/>
      <c r="L24" s="25"/>
      <c r="M24" s="25">
        <f>N24+O24+P24+Q24</f>
        <v>0</v>
      </c>
      <c r="N24" s="25"/>
      <c r="O24" s="25"/>
      <c r="P24" s="25"/>
      <c r="Q24" s="25"/>
    </row>
    <row r="25" spans="1:17" ht="12" customHeight="1" hidden="1">
      <c r="A25" s="52"/>
      <c r="B25" s="64">
        <v>2007</v>
      </c>
      <c r="C25" s="80"/>
      <c r="D25" s="1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" customHeight="1" hidden="1">
      <c r="A26" s="52"/>
      <c r="B26" s="75">
        <v>2008</v>
      </c>
      <c r="C26" s="80"/>
      <c r="D26" s="11"/>
      <c r="E26" s="19"/>
      <c r="F26" s="19"/>
      <c r="G26" s="19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" customHeight="1" hidden="1">
      <c r="A27" s="81"/>
      <c r="B27" s="65" t="s">
        <v>21</v>
      </c>
      <c r="C27" s="79"/>
      <c r="D27" s="1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1.25" hidden="1">
      <c r="A28" s="52"/>
      <c r="B28" s="57" t="s">
        <v>105</v>
      </c>
      <c r="C28" s="80"/>
      <c r="D28" s="1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45" hidden="1">
      <c r="A29" s="52" t="s">
        <v>23</v>
      </c>
      <c r="B29" s="38" t="s">
        <v>60</v>
      </c>
      <c r="C29" s="80"/>
      <c r="D29" s="1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1.25" hidden="1">
      <c r="A30" s="52"/>
      <c r="B30" s="56"/>
      <c r="C30" s="80"/>
      <c r="D30" s="1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" customHeight="1" hidden="1">
      <c r="A31" s="52"/>
      <c r="B31" s="72" t="s">
        <v>36</v>
      </c>
      <c r="C31" s="82"/>
      <c r="D31" s="14"/>
      <c r="E31" s="42">
        <f>F31+G31</f>
        <v>0</v>
      </c>
      <c r="F31" s="42">
        <f>SUM(F33:F38)</f>
        <v>0</v>
      </c>
      <c r="G31" s="42">
        <f>SUM(G33:G38)</f>
        <v>0</v>
      </c>
      <c r="H31" s="42">
        <f>I31+M31</f>
        <v>0</v>
      </c>
      <c r="I31" s="42">
        <f>J31+K31+L31</f>
        <v>0</v>
      </c>
      <c r="J31" s="42"/>
      <c r="K31" s="42"/>
      <c r="L31" s="42">
        <f>SUM(L33:L38)</f>
        <v>0</v>
      </c>
      <c r="M31" s="42">
        <f>N31+O31+P31+Q31</f>
        <v>0</v>
      </c>
      <c r="N31" s="42"/>
      <c r="O31" s="42"/>
      <c r="P31" s="42"/>
      <c r="Q31" s="42">
        <f>SUM(Q33:Q38)</f>
        <v>0</v>
      </c>
    </row>
    <row r="32" spans="1:17" ht="12" customHeight="1" hidden="1">
      <c r="A32" s="52"/>
      <c r="B32" s="114"/>
      <c r="C32" s="95"/>
      <c r="D32" s="89"/>
      <c r="E32" s="42"/>
      <c r="F32" s="42"/>
      <c r="G32" s="42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2" customHeight="1" hidden="1">
      <c r="A33" s="52"/>
      <c r="B33" s="64" t="s">
        <v>32</v>
      </c>
      <c r="C33" s="80"/>
      <c r="D33" s="11"/>
      <c r="E33" s="19"/>
      <c r="F33" s="19"/>
      <c r="G33" s="19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" customHeight="1" hidden="1">
      <c r="A34" s="52"/>
      <c r="B34" s="45">
        <v>2005</v>
      </c>
      <c r="C34" s="80"/>
      <c r="D34" s="11"/>
      <c r="E34" s="19"/>
      <c r="F34" s="19"/>
      <c r="G34" s="19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" customHeight="1" hidden="1">
      <c r="A35" s="52"/>
      <c r="B35" s="45">
        <v>2006</v>
      </c>
      <c r="C35" s="80"/>
      <c r="D35" s="11"/>
      <c r="E35" s="25">
        <f>F35+G35</f>
        <v>0</v>
      </c>
      <c r="F35" s="25"/>
      <c r="G35" s="25"/>
      <c r="H35" s="25">
        <f>I35+M35</f>
        <v>0</v>
      </c>
      <c r="I35" s="25">
        <f>J35+K35+L35</f>
        <v>0</v>
      </c>
      <c r="J35" s="25"/>
      <c r="K35" s="25"/>
      <c r="L35" s="25"/>
      <c r="M35" s="25">
        <f>N35+O35+P35+Q35</f>
        <v>0</v>
      </c>
      <c r="N35" s="25"/>
      <c r="O35" s="25"/>
      <c r="P35" s="25"/>
      <c r="Q35" s="25"/>
    </row>
    <row r="36" spans="1:17" ht="12" customHeight="1" hidden="1">
      <c r="A36" s="52"/>
      <c r="B36" s="64">
        <v>2007</v>
      </c>
      <c r="C36" s="80"/>
      <c r="D36" s="11"/>
      <c r="E36" s="19"/>
      <c r="F36" s="19"/>
      <c r="G36" s="19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" customHeight="1" hidden="1">
      <c r="A37" s="52"/>
      <c r="B37" s="75">
        <v>2008</v>
      </c>
      <c r="C37" s="80"/>
      <c r="D37" s="11"/>
      <c r="E37" s="19"/>
      <c r="F37" s="19"/>
      <c r="G37" s="19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2" customHeight="1" hidden="1">
      <c r="A38" s="81"/>
      <c r="B38" s="65" t="s">
        <v>21</v>
      </c>
      <c r="C38" s="79"/>
      <c r="D38" s="1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1.25" hidden="1">
      <c r="A39" s="52"/>
      <c r="B39" s="57" t="s">
        <v>105</v>
      </c>
      <c r="C39" s="80"/>
      <c r="D39" s="1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1.25" hidden="1">
      <c r="A40" s="52" t="s">
        <v>43</v>
      </c>
      <c r="B40" s="38" t="s">
        <v>106</v>
      </c>
      <c r="C40" s="80"/>
      <c r="D40" s="1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" customHeight="1" hidden="1">
      <c r="A41" s="47"/>
      <c r="B41" s="72" t="s">
        <v>36</v>
      </c>
      <c r="C41" s="82"/>
      <c r="D41" s="14"/>
      <c r="E41" s="42">
        <f>F41+G41</f>
        <v>0</v>
      </c>
      <c r="F41" s="42">
        <f>SUM(F42:F47)</f>
        <v>0</v>
      </c>
      <c r="G41" s="42">
        <f>SUM(G42:G47)</f>
        <v>0</v>
      </c>
      <c r="H41" s="42">
        <f>I41+M41</f>
        <v>0</v>
      </c>
      <c r="I41" s="42">
        <f>J41+K41+L41</f>
        <v>0</v>
      </c>
      <c r="J41" s="42"/>
      <c r="K41" s="42"/>
      <c r="L41" s="42">
        <f>SUM(L42:L47)</f>
        <v>0</v>
      </c>
      <c r="M41" s="42">
        <f>N41+O41+P41+Q41</f>
        <v>0</v>
      </c>
      <c r="N41" s="42"/>
      <c r="O41" s="42"/>
      <c r="P41" s="42"/>
      <c r="Q41" s="42">
        <f>Q42+Q43+Q44+Q45+Q46+Q47</f>
        <v>0</v>
      </c>
    </row>
    <row r="42" spans="1:17" ht="12" customHeight="1" hidden="1">
      <c r="A42" s="47"/>
      <c r="B42" s="64" t="s">
        <v>32</v>
      </c>
      <c r="C42" s="80"/>
      <c r="D42" s="11"/>
      <c r="E42" s="19"/>
      <c r="F42" s="19"/>
      <c r="G42" s="19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" customHeight="1" hidden="1">
      <c r="A43" s="47"/>
      <c r="B43" s="45">
        <v>2005</v>
      </c>
      <c r="C43" s="80"/>
      <c r="D43" s="1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" customHeight="1" hidden="1">
      <c r="A44" s="47"/>
      <c r="B44" s="45">
        <v>2006</v>
      </c>
      <c r="C44" s="80"/>
      <c r="D44" s="11"/>
      <c r="E44" s="19">
        <f>F44+G44</f>
        <v>0</v>
      </c>
      <c r="F44" s="19"/>
      <c r="G44" s="19"/>
      <c r="H44" s="25">
        <f>I44+M44</f>
        <v>0</v>
      </c>
      <c r="I44" s="25">
        <f>J44+K44+L44</f>
        <v>0</v>
      </c>
      <c r="J44" s="25"/>
      <c r="K44" s="25"/>
      <c r="L44" s="25"/>
      <c r="M44" s="25">
        <f>Q44</f>
        <v>0</v>
      </c>
      <c r="N44" s="25"/>
      <c r="O44" s="25"/>
      <c r="P44" s="25"/>
      <c r="Q44" s="25"/>
    </row>
    <row r="45" spans="1:17" ht="12" customHeight="1" hidden="1">
      <c r="A45" s="47"/>
      <c r="B45" s="64">
        <v>2007</v>
      </c>
      <c r="C45" s="80"/>
      <c r="D45" s="11"/>
      <c r="E45" s="19"/>
      <c r="F45" s="19"/>
      <c r="G45" s="19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" customHeight="1" hidden="1">
      <c r="A46" s="47"/>
      <c r="B46" s="75">
        <v>2008</v>
      </c>
      <c r="C46" s="80"/>
      <c r="D46" s="11"/>
      <c r="E46" s="19"/>
      <c r="F46" s="19"/>
      <c r="G46" s="19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" customHeight="1" hidden="1">
      <c r="A47" s="44"/>
      <c r="B47" s="65" t="s">
        <v>21</v>
      </c>
      <c r="C47" s="79"/>
      <c r="D47" s="1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s="13" customFormat="1" ht="21" customHeight="1">
      <c r="A48" s="86"/>
      <c r="B48" s="84" t="s">
        <v>64</v>
      </c>
      <c r="C48" s="14"/>
      <c r="D48" s="87"/>
      <c r="E48" s="42">
        <f>F48+G48</f>
        <v>214161194</v>
      </c>
      <c r="F48" s="42">
        <f>F53+F63+F75+F85+F95</f>
        <v>70079658</v>
      </c>
      <c r="G48" s="42">
        <f>G53+G63+G75+G85+G95</f>
        <v>144081536</v>
      </c>
      <c r="H48" s="51">
        <f>I48+M48</f>
        <v>60277925</v>
      </c>
      <c r="I48" s="42">
        <f>J48+K48+L48</f>
        <v>23239742</v>
      </c>
      <c r="J48" s="51"/>
      <c r="K48" s="42"/>
      <c r="L48" s="51">
        <f>L53+L63+L75+L85+L95</f>
        <v>23239742</v>
      </c>
      <c r="M48" s="42">
        <f>N48+O48+P48+Q48</f>
        <v>37038183</v>
      </c>
      <c r="N48" s="51"/>
      <c r="O48" s="42"/>
      <c r="P48" s="42"/>
      <c r="Q48" s="42">
        <f>Q53+Q63+Q75+Q85+Q95</f>
        <v>37038183</v>
      </c>
    </row>
    <row r="49" spans="1:17" ht="11.25">
      <c r="A49" s="132" t="s">
        <v>39</v>
      </c>
      <c r="B49" s="9" t="s">
        <v>34</v>
      </c>
      <c r="C49" s="5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31"/>
    </row>
    <row r="50" spans="1:17" ht="45">
      <c r="A50" s="133"/>
      <c r="B50" s="9" t="s">
        <v>38</v>
      </c>
      <c r="D50" s="6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32"/>
    </row>
    <row r="51" spans="1:17" ht="33.75">
      <c r="A51" s="133"/>
      <c r="B51" s="35" t="s">
        <v>112</v>
      </c>
      <c r="C51" s="6"/>
      <c r="D51" s="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33"/>
    </row>
    <row r="52" spans="1:17" ht="33.75">
      <c r="A52" s="133"/>
      <c r="B52" s="38" t="s">
        <v>113</v>
      </c>
      <c r="C52" s="36"/>
      <c r="D52" s="10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1.25">
      <c r="A53" s="133"/>
      <c r="B53" s="72" t="s">
        <v>36</v>
      </c>
      <c r="C53" s="4"/>
      <c r="D53" s="2"/>
      <c r="E53" s="42">
        <f>F53+G53</f>
        <v>40658858</v>
      </c>
      <c r="F53" s="42">
        <f>SUM(F54:F57)</f>
        <v>20938665</v>
      </c>
      <c r="G53" s="42">
        <f>SUM(G54:G57)</f>
        <v>19720193</v>
      </c>
      <c r="H53" s="42">
        <f aca="true" t="shared" si="0" ref="H53:Q53">H54+H55+H56</f>
        <v>21491415</v>
      </c>
      <c r="I53" s="42">
        <f t="shared" si="0"/>
        <v>11415168</v>
      </c>
      <c r="J53" s="42">
        <f t="shared" si="0"/>
        <v>0</v>
      </c>
      <c r="K53" s="42">
        <f t="shared" si="0"/>
        <v>0</v>
      </c>
      <c r="L53" s="42">
        <f t="shared" si="0"/>
        <v>11415168</v>
      </c>
      <c r="M53" s="42">
        <f t="shared" si="0"/>
        <v>10076247</v>
      </c>
      <c r="N53" s="42">
        <f t="shared" si="0"/>
        <v>0</v>
      </c>
      <c r="O53" s="42">
        <f t="shared" si="0"/>
        <v>0</v>
      </c>
      <c r="P53" s="42">
        <f t="shared" si="0"/>
        <v>0</v>
      </c>
      <c r="Q53" s="42">
        <f t="shared" si="0"/>
        <v>10076247</v>
      </c>
    </row>
    <row r="54" spans="1:17" ht="15.75" customHeight="1">
      <c r="A54" s="133"/>
      <c r="B54" s="39" t="s">
        <v>104</v>
      </c>
      <c r="C54" s="10"/>
      <c r="D54" s="10">
        <v>600</v>
      </c>
      <c r="E54" s="19">
        <f>F54+G54</f>
        <v>4957211</v>
      </c>
      <c r="F54" s="19">
        <v>2367611</v>
      </c>
      <c r="G54" s="19">
        <v>2589600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1.25">
      <c r="A55" s="133"/>
      <c r="B55" s="9">
        <v>2006</v>
      </c>
      <c r="C55" s="11">
        <v>312</v>
      </c>
      <c r="D55" s="11"/>
      <c r="E55" s="19">
        <f>F55+G55</f>
        <v>14210232</v>
      </c>
      <c r="F55" s="19">
        <v>7155886</v>
      </c>
      <c r="G55" s="19">
        <v>7054346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1.25">
      <c r="A56" s="133"/>
      <c r="B56" s="9">
        <v>2007</v>
      </c>
      <c r="C56" s="11"/>
      <c r="D56" s="11">
        <v>60016</v>
      </c>
      <c r="E56" s="19">
        <f>F56+G56</f>
        <v>21491415</v>
      </c>
      <c r="F56" s="19">
        <v>11415168</v>
      </c>
      <c r="G56" s="19">
        <v>10076247</v>
      </c>
      <c r="H56" s="25">
        <f>I56+M56</f>
        <v>21491415</v>
      </c>
      <c r="I56" s="25">
        <f>J56+K56+L56</f>
        <v>11415168</v>
      </c>
      <c r="J56" s="25"/>
      <c r="K56" s="25"/>
      <c r="L56" s="25">
        <v>11415168</v>
      </c>
      <c r="M56" s="25">
        <f>N56+O56+P56+Q56</f>
        <v>10076247</v>
      </c>
      <c r="N56" s="25"/>
      <c r="O56" s="25"/>
      <c r="P56" s="25"/>
      <c r="Q56" s="25">
        <v>10076247</v>
      </c>
    </row>
    <row r="57" spans="1:17" ht="11.25">
      <c r="A57" s="133"/>
      <c r="B57" s="35">
        <v>2008</v>
      </c>
      <c r="C57" s="11"/>
      <c r="D57" s="11"/>
      <c r="E57" s="23"/>
      <c r="F57" s="23"/>
      <c r="G57" s="23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1.25">
      <c r="A58" s="134"/>
      <c r="B58" s="63" t="s">
        <v>21</v>
      </c>
      <c r="C58" s="12"/>
      <c r="D58" s="1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22.5">
      <c r="A59" s="47"/>
      <c r="B59" s="55" t="s">
        <v>48</v>
      </c>
      <c r="C59" s="11"/>
      <c r="D59" s="37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22.5">
      <c r="A60" s="47"/>
      <c r="B60" s="55" t="s">
        <v>41</v>
      </c>
      <c r="C60" s="11"/>
      <c r="D60" s="37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45">
      <c r="A61" s="47"/>
      <c r="B61" s="45" t="s">
        <v>42</v>
      </c>
      <c r="C61" s="11"/>
      <c r="D61" s="37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56.25">
      <c r="A62" s="52" t="s">
        <v>40</v>
      </c>
      <c r="B62" s="56" t="s">
        <v>59</v>
      </c>
      <c r="C62" s="11"/>
      <c r="D62" s="37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1.25">
      <c r="A63" s="47"/>
      <c r="B63" s="72" t="s">
        <v>36</v>
      </c>
      <c r="C63" s="2"/>
      <c r="D63" s="4"/>
      <c r="E63" s="42">
        <f>SUM(E64:E66)</f>
        <v>116083000</v>
      </c>
      <c r="F63" s="42">
        <f>SUM(F64:F66)</f>
        <v>29020750</v>
      </c>
      <c r="G63" s="42">
        <f>SUM(G64:G66)</f>
        <v>87062250</v>
      </c>
      <c r="H63" s="42">
        <f>I63+M63</f>
        <v>19793542</v>
      </c>
      <c r="I63" s="42">
        <f>J63+K63+L63</f>
        <v>4948386</v>
      </c>
      <c r="J63" s="42">
        <f>SUM(J64:J65)</f>
        <v>0</v>
      </c>
      <c r="K63" s="42">
        <f>SUM(K64:K65)</f>
        <v>0</v>
      </c>
      <c r="L63" s="42">
        <f>L66</f>
        <v>4948386</v>
      </c>
      <c r="M63" s="42">
        <f>N63+O63+P63+Q63</f>
        <v>14845156</v>
      </c>
      <c r="N63" s="42">
        <f>SUM(N64:N65)</f>
        <v>0</v>
      </c>
      <c r="O63" s="42">
        <f>SUM(O64:O65)</f>
        <v>0</v>
      </c>
      <c r="P63" s="42">
        <f>SUM(P64:P65)</f>
        <v>0</v>
      </c>
      <c r="Q63" s="42">
        <f>SUM(Q66)</f>
        <v>14845156</v>
      </c>
    </row>
    <row r="64" spans="1:17" s="40" customFormat="1" ht="22.5">
      <c r="A64" s="47"/>
      <c r="B64" s="45" t="s">
        <v>104</v>
      </c>
      <c r="C64" s="11">
        <v>312</v>
      </c>
      <c r="D64" s="37">
        <v>600</v>
      </c>
      <c r="E64" s="19">
        <f>F64+G64</f>
        <v>22561559</v>
      </c>
      <c r="F64" s="19">
        <v>5640389</v>
      </c>
      <c r="G64" s="19">
        <v>16921170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s="40" customFormat="1" ht="11.25">
      <c r="A65" s="47"/>
      <c r="B65" s="45">
        <v>2006</v>
      </c>
      <c r="C65" s="11"/>
      <c r="D65" s="37"/>
      <c r="E65" s="19">
        <f>F65+G65</f>
        <v>73727899</v>
      </c>
      <c r="F65" s="19">
        <v>18431975</v>
      </c>
      <c r="G65" s="19">
        <v>55295924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40" customFormat="1" ht="11.25">
      <c r="A66" s="47"/>
      <c r="B66" s="57">
        <v>2007</v>
      </c>
      <c r="C66" s="11"/>
      <c r="D66" s="37">
        <v>60015</v>
      </c>
      <c r="E66" s="23">
        <f>F66+G66</f>
        <v>19793542</v>
      </c>
      <c r="F66" s="23">
        <v>4948386</v>
      </c>
      <c r="G66" s="23">
        <v>14845156</v>
      </c>
      <c r="H66" s="25">
        <f>I66+M66</f>
        <v>19793542</v>
      </c>
      <c r="I66" s="25">
        <f>J66+K66+L66</f>
        <v>4948386</v>
      </c>
      <c r="J66" s="25"/>
      <c r="K66" s="25"/>
      <c r="L66" s="25">
        <v>4948386</v>
      </c>
      <c r="M66" s="25">
        <f>N66+O66+P66+Q66</f>
        <v>14845156</v>
      </c>
      <c r="N66" s="25"/>
      <c r="O66" s="25"/>
      <c r="P66" s="25"/>
      <c r="Q66" s="25">
        <v>14845156</v>
      </c>
    </row>
    <row r="67" spans="1:17" s="40" customFormat="1" ht="11.25">
      <c r="A67" s="47"/>
      <c r="B67" s="57">
        <v>2008</v>
      </c>
      <c r="C67" s="11"/>
      <c r="D67" s="37"/>
      <c r="E67" s="23"/>
      <c r="F67" s="23"/>
      <c r="G67" s="23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2" customHeight="1">
      <c r="A68" s="44"/>
      <c r="B68" s="65" t="s">
        <v>22</v>
      </c>
      <c r="C68" s="12"/>
      <c r="D68" s="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" customHeight="1">
      <c r="A69" s="43"/>
      <c r="B69" s="57" t="s">
        <v>34</v>
      </c>
      <c r="C69" s="11"/>
      <c r="D69" s="37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45">
      <c r="A70" s="47"/>
      <c r="B70" s="45" t="s">
        <v>54</v>
      </c>
      <c r="C70" s="11"/>
      <c r="D70" s="37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22.5">
      <c r="A71" s="47"/>
      <c r="B71" s="45" t="s">
        <v>35</v>
      </c>
      <c r="C71" s="11"/>
      <c r="D71" s="37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33.75">
      <c r="A72" s="47" t="s">
        <v>44</v>
      </c>
      <c r="B72" s="38" t="s">
        <v>55</v>
      </c>
      <c r="C72" s="11"/>
      <c r="D72" s="37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1.25">
      <c r="A73" s="47"/>
      <c r="B73" s="38"/>
      <c r="C73" s="11"/>
      <c r="D73" s="37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1.25">
      <c r="A74" s="47"/>
      <c r="B74" s="56"/>
      <c r="C74" s="11"/>
      <c r="D74" s="37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2" customHeight="1">
      <c r="A75" s="47"/>
      <c r="B75" s="72" t="s">
        <v>36</v>
      </c>
      <c r="C75" s="14"/>
      <c r="D75" s="74"/>
      <c r="E75" s="42">
        <f>F75+G75</f>
        <v>19991762</v>
      </c>
      <c r="F75" s="42">
        <f>SUM(F76:F78)</f>
        <v>11147407</v>
      </c>
      <c r="G75" s="42">
        <f>SUM(G76:G78)</f>
        <v>8844355</v>
      </c>
      <c r="H75" s="42">
        <f>I75+M75</f>
        <v>6795988</v>
      </c>
      <c r="I75" s="42">
        <f>J75+K75+L75</f>
        <v>3789443</v>
      </c>
      <c r="J75" s="42"/>
      <c r="K75" s="42"/>
      <c r="L75" s="42">
        <f>SUM(L76:L78)</f>
        <v>3789443</v>
      </c>
      <c r="M75" s="42">
        <f>N75+O75+P75+Q75</f>
        <v>3006545</v>
      </c>
      <c r="N75" s="42"/>
      <c r="O75" s="42"/>
      <c r="P75" s="42"/>
      <c r="Q75" s="42">
        <f>SUM(Q76:Q78)</f>
        <v>3006545</v>
      </c>
    </row>
    <row r="76" spans="1:17" ht="12" customHeight="1">
      <c r="A76" s="47"/>
      <c r="B76" s="45" t="s">
        <v>109</v>
      </c>
      <c r="C76" s="11"/>
      <c r="D76" s="37">
        <v>710</v>
      </c>
      <c r="E76" s="19">
        <f>F76+G76</f>
        <v>3545694</v>
      </c>
      <c r="F76" s="19">
        <v>1977079</v>
      </c>
      <c r="G76" s="19">
        <v>1568615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2" customHeight="1">
      <c r="A77" s="47"/>
      <c r="B77" s="45">
        <v>2006</v>
      </c>
      <c r="C77" s="11">
        <v>323</v>
      </c>
      <c r="D77" s="37"/>
      <c r="E77" s="23">
        <f>F77+G77</f>
        <v>9650080</v>
      </c>
      <c r="F77" s="23">
        <v>5380885</v>
      </c>
      <c r="G77" s="23">
        <v>4269195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2" customHeight="1">
      <c r="A78" s="47"/>
      <c r="B78" s="64">
        <v>2007</v>
      </c>
      <c r="C78" s="11"/>
      <c r="D78" s="37">
        <v>71012</v>
      </c>
      <c r="E78" s="23">
        <f>F78+G78</f>
        <v>6795988</v>
      </c>
      <c r="F78" s="23">
        <v>3789443</v>
      </c>
      <c r="G78" s="23">
        <v>3006545</v>
      </c>
      <c r="H78" s="25">
        <f>I78+M78</f>
        <v>6795988</v>
      </c>
      <c r="I78" s="25">
        <f>J78+K78+L78</f>
        <v>3789443</v>
      </c>
      <c r="J78" s="25"/>
      <c r="K78" s="25"/>
      <c r="L78" s="25">
        <v>3789443</v>
      </c>
      <c r="M78" s="25">
        <f>N78+O78+P78+Q78</f>
        <v>3006545</v>
      </c>
      <c r="N78" s="25"/>
      <c r="O78" s="25"/>
      <c r="P78" s="25"/>
      <c r="Q78" s="25">
        <v>3006545</v>
      </c>
    </row>
    <row r="79" spans="1:17" ht="12" customHeight="1">
      <c r="A79" s="47"/>
      <c r="B79" s="75">
        <v>2008</v>
      </c>
      <c r="C79" s="11"/>
      <c r="D79" s="37"/>
      <c r="E79" s="23"/>
      <c r="F79" s="23"/>
      <c r="G79" s="23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" customHeight="1">
      <c r="A80" s="44"/>
      <c r="B80" s="65" t="s">
        <v>21</v>
      </c>
      <c r="C80" s="12"/>
      <c r="D80" s="7"/>
      <c r="E80" s="19"/>
      <c r="F80" s="19"/>
      <c r="G80" s="19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" customHeight="1">
      <c r="A81" s="43"/>
      <c r="B81" s="57" t="s">
        <v>34</v>
      </c>
      <c r="C81" s="11"/>
      <c r="D81" s="3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45">
      <c r="A82" s="47"/>
      <c r="B82" s="45" t="s">
        <v>54</v>
      </c>
      <c r="C82" s="11"/>
      <c r="D82" s="37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22.5">
      <c r="A83" s="47"/>
      <c r="B83" s="45" t="s">
        <v>75</v>
      </c>
      <c r="C83" s="11"/>
      <c r="D83" s="37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56.25">
      <c r="A84" s="47" t="s">
        <v>49</v>
      </c>
      <c r="B84" s="38" t="s">
        <v>76</v>
      </c>
      <c r="C84" s="11"/>
      <c r="D84" s="3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2" customHeight="1">
      <c r="A85" s="47"/>
      <c r="B85" s="72" t="s">
        <v>36</v>
      </c>
      <c r="C85" s="14"/>
      <c r="D85" s="74"/>
      <c r="E85" s="42">
        <f>F85+G85</f>
        <v>20628160</v>
      </c>
      <c r="F85" s="42">
        <f>SUM(F86:F89)</f>
        <v>5194540</v>
      </c>
      <c r="G85" s="42">
        <f>SUM(G86:G89)</f>
        <v>15433620</v>
      </c>
      <c r="H85" s="42">
        <f>I85+M85</f>
        <v>11959080</v>
      </c>
      <c r="I85" s="42">
        <f>J85+K85+L85</f>
        <v>3027270</v>
      </c>
      <c r="J85" s="42"/>
      <c r="K85" s="42"/>
      <c r="L85" s="42">
        <f>SUM(L87:L89)</f>
        <v>3027270</v>
      </c>
      <c r="M85" s="42">
        <f>N85+O85+P85+Q85</f>
        <v>8931810</v>
      </c>
      <c r="N85" s="42"/>
      <c r="O85" s="42"/>
      <c r="P85" s="42"/>
      <c r="Q85" s="42">
        <f>SUM(Q86:Q89)</f>
        <v>8931810</v>
      </c>
    </row>
    <row r="86" spans="1:17" ht="12" customHeight="1">
      <c r="A86" s="47"/>
      <c r="B86" s="64" t="s">
        <v>104</v>
      </c>
      <c r="C86" s="11"/>
      <c r="D86" s="37">
        <v>921</v>
      </c>
      <c r="E86" s="25">
        <f>F86+G86</f>
        <v>105854</v>
      </c>
      <c r="F86" s="25">
        <v>26464</v>
      </c>
      <c r="G86" s="25">
        <v>79390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2" customHeight="1">
      <c r="A87" s="47"/>
      <c r="B87" s="45">
        <v>2006</v>
      </c>
      <c r="C87" s="11">
        <v>354</v>
      </c>
      <c r="D87" s="37"/>
      <c r="E87" s="25">
        <f>F87+G87</f>
        <v>8563226</v>
      </c>
      <c r="F87" s="25">
        <v>2140806</v>
      </c>
      <c r="G87" s="25">
        <v>6422420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2" customHeight="1">
      <c r="A88" s="47"/>
      <c r="B88" s="45">
        <v>2007</v>
      </c>
      <c r="C88" s="11"/>
      <c r="D88" s="37">
        <v>92118</v>
      </c>
      <c r="E88" s="25">
        <f>F88+G88</f>
        <v>11959080</v>
      </c>
      <c r="F88" s="25">
        <v>3027270</v>
      </c>
      <c r="G88" s="25">
        <v>8931810</v>
      </c>
      <c r="H88" s="25">
        <f>I88+M88</f>
        <v>11959080</v>
      </c>
      <c r="I88" s="25">
        <f>J88+K88+L88</f>
        <v>3027270</v>
      </c>
      <c r="J88" s="25"/>
      <c r="K88" s="25"/>
      <c r="L88" s="25">
        <v>3027270</v>
      </c>
      <c r="M88" s="25">
        <f>N88+O88+P88+Q88</f>
        <v>8931810</v>
      </c>
      <c r="N88" s="25"/>
      <c r="O88" s="25"/>
      <c r="P88" s="25"/>
      <c r="Q88" s="25">
        <v>8931810</v>
      </c>
    </row>
    <row r="89" spans="1:17" ht="12" customHeight="1">
      <c r="A89" s="47"/>
      <c r="B89" s="64">
        <v>2008</v>
      </c>
      <c r="C89" s="11"/>
      <c r="D89" s="37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" customHeight="1">
      <c r="A90" s="44"/>
      <c r="B90" s="65" t="s">
        <v>21</v>
      </c>
      <c r="C90" s="12"/>
      <c r="D90" s="7"/>
      <c r="E90" s="19"/>
      <c r="F90" s="19"/>
      <c r="G90" s="19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" customHeight="1">
      <c r="A91" s="43"/>
      <c r="B91" s="9" t="s">
        <v>34</v>
      </c>
      <c r="C91" s="11"/>
      <c r="D91" s="37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45">
      <c r="A92" s="47"/>
      <c r="B92" s="9" t="s">
        <v>38</v>
      </c>
      <c r="C92" s="11"/>
      <c r="D92" s="37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22.5">
      <c r="A93" s="47"/>
      <c r="B93" s="35" t="s">
        <v>35</v>
      </c>
      <c r="C93" s="11"/>
      <c r="D93" s="37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33.75">
      <c r="A94" s="47" t="s">
        <v>57</v>
      </c>
      <c r="B94" s="38" t="s">
        <v>125</v>
      </c>
      <c r="C94" s="11"/>
      <c r="D94" s="37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2" customHeight="1">
      <c r="A95" s="47"/>
      <c r="B95" s="72" t="s">
        <v>36</v>
      </c>
      <c r="C95" s="14"/>
      <c r="D95" s="74"/>
      <c r="E95" s="42">
        <f>F95+G95</f>
        <v>16799414</v>
      </c>
      <c r="F95" s="42">
        <f>SUM(F96:F99)</f>
        <v>3778296</v>
      </c>
      <c r="G95" s="42">
        <f>SUM(G96:G99)</f>
        <v>13021118</v>
      </c>
      <c r="H95" s="42">
        <f>I95+M95</f>
        <v>237900</v>
      </c>
      <c r="I95" s="42">
        <f>J95+K95+L95</f>
        <v>59475</v>
      </c>
      <c r="J95" s="42"/>
      <c r="K95" s="42"/>
      <c r="L95" s="42">
        <f>SUM(L97:L99)</f>
        <v>59475</v>
      </c>
      <c r="M95" s="42">
        <f>N95+O95+P95+Q95</f>
        <v>178425</v>
      </c>
      <c r="N95" s="42"/>
      <c r="O95" s="42"/>
      <c r="P95" s="42"/>
      <c r="Q95" s="42">
        <f>SUM(Q96:Q99)</f>
        <v>178425</v>
      </c>
    </row>
    <row r="96" spans="1:17" ht="12" customHeight="1">
      <c r="A96" s="47"/>
      <c r="B96" s="64" t="s">
        <v>32</v>
      </c>
      <c r="C96" s="11"/>
      <c r="D96" s="37"/>
      <c r="E96" s="19">
        <f>F96+G96</f>
        <v>2380000</v>
      </c>
      <c r="F96" s="19">
        <v>2380000</v>
      </c>
      <c r="G96" s="19">
        <v>0</v>
      </c>
      <c r="H96" s="100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2" customHeight="1">
      <c r="A97" s="47"/>
      <c r="B97" s="45">
        <v>2005</v>
      </c>
      <c r="C97" s="11"/>
      <c r="D97" s="37">
        <v>750</v>
      </c>
      <c r="E97" s="19">
        <f>F97+G97</f>
        <v>8125617</v>
      </c>
      <c r="F97" s="19">
        <v>1269362</v>
      </c>
      <c r="G97" s="19">
        <v>6856255</v>
      </c>
      <c r="H97" s="46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2" customHeight="1">
      <c r="A98" s="47"/>
      <c r="B98" s="45">
        <v>2006</v>
      </c>
      <c r="C98" s="11">
        <v>323</v>
      </c>
      <c r="D98" s="37"/>
      <c r="E98" s="19">
        <f>F98+G98</f>
        <v>6055897</v>
      </c>
      <c r="F98" s="19">
        <v>69459</v>
      </c>
      <c r="G98" s="19">
        <v>5986438</v>
      </c>
      <c r="H98" s="46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2" customHeight="1">
      <c r="A99" s="47"/>
      <c r="B99" s="64">
        <v>2007</v>
      </c>
      <c r="C99" s="11"/>
      <c r="D99" s="37">
        <v>75023</v>
      </c>
      <c r="E99" s="19">
        <f>F99+G99</f>
        <v>237900</v>
      </c>
      <c r="F99" s="19">
        <v>59475</v>
      </c>
      <c r="G99" s="19">
        <v>178425</v>
      </c>
      <c r="H99" s="46">
        <f>I99+M99</f>
        <v>237900</v>
      </c>
      <c r="I99" s="25">
        <f>J99+K99+L99</f>
        <v>59475</v>
      </c>
      <c r="J99" s="25"/>
      <c r="K99" s="25"/>
      <c r="L99" s="25">
        <v>59475</v>
      </c>
      <c r="M99" s="25">
        <f>N99+O99+P99+Q99</f>
        <v>178425</v>
      </c>
      <c r="N99" s="25"/>
      <c r="O99" s="25"/>
      <c r="P99" s="25"/>
      <c r="Q99" s="25">
        <v>178425</v>
      </c>
    </row>
    <row r="100" spans="1:17" ht="12" customHeight="1">
      <c r="A100" s="44"/>
      <c r="B100" s="65" t="s">
        <v>21</v>
      </c>
      <c r="C100" s="12"/>
      <c r="D100" s="7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" customHeight="1" hidden="1">
      <c r="A101" s="47"/>
      <c r="B101" s="68"/>
      <c r="C101" s="11"/>
      <c r="D101" s="37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2" customHeight="1" hidden="1">
      <c r="A102" s="47"/>
      <c r="B102" s="68"/>
      <c r="C102" s="11"/>
      <c r="D102" s="37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2" customHeight="1" hidden="1">
      <c r="A103" s="47"/>
      <c r="B103" s="68"/>
      <c r="C103" s="11"/>
      <c r="D103" s="37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2" customHeight="1" hidden="1">
      <c r="A104" s="47"/>
      <c r="B104" s="68"/>
      <c r="C104" s="11"/>
      <c r="D104" s="37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2" customHeight="1" hidden="1">
      <c r="A105" s="47"/>
      <c r="B105" s="68"/>
      <c r="C105" s="11"/>
      <c r="D105" s="37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s="13" customFormat="1" ht="23.25" customHeight="1">
      <c r="A106" s="88"/>
      <c r="B106" s="84" t="s">
        <v>65</v>
      </c>
      <c r="C106" s="89"/>
      <c r="D106" s="90"/>
      <c r="E106" s="46">
        <f>F106+G106</f>
        <v>342254326</v>
      </c>
      <c r="F106" s="46">
        <f>F109+F119</f>
        <v>214339656</v>
      </c>
      <c r="G106" s="46">
        <f>G109+G119</f>
        <v>127914670</v>
      </c>
      <c r="H106" s="46">
        <f>I106+M106</f>
        <v>39516522</v>
      </c>
      <c r="I106" s="46">
        <f>J106+K106+L106</f>
        <v>23846423</v>
      </c>
      <c r="J106" s="46"/>
      <c r="K106" s="46"/>
      <c r="L106" s="46">
        <f>L109+L119</f>
        <v>23846423</v>
      </c>
      <c r="M106" s="46">
        <f>N106+O106+P106+Q106</f>
        <v>15670099</v>
      </c>
      <c r="N106" s="46"/>
      <c r="O106" s="46"/>
      <c r="P106" s="46"/>
      <c r="Q106" s="46">
        <f>Q109+Q119</f>
        <v>15670099</v>
      </c>
    </row>
    <row r="107" spans="1:17" ht="11.25">
      <c r="A107" s="43"/>
      <c r="B107" s="45" t="s">
        <v>45</v>
      </c>
      <c r="C107" s="10"/>
      <c r="D107" s="3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22.5">
      <c r="A108" s="47" t="s">
        <v>66</v>
      </c>
      <c r="B108" s="38" t="s">
        <v>46</v>
      </c>
      <c r="C108" s="11"/>
      <c r="D108" s="37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1.25">
      <c r="A109" s="47"/>
      <c r="B109" s="72" t="s">
        <v>36</v>
      </c>
      <c r="C109" s="14"/>
      <c r="D109" s="74"/>
      <c r="E109" s="42">
        <f aca="true" t="shared" si="1" ref="E109:E115">F109+G109</f>
        <v>243126221</v>
      </c>
      <c r="F109" s="42">
        <f>SUM(F110:F115)</f>
        <v>148732159</v>
      </c>
      <c r="G109" s="42">
        <f>SUM(G110:G115)</f>
        <v>94394062</v>
      </c>
      <c r="H109" s="42">
        <f>I109+M109</f>
        <v>28629522</v>
      </c>
      <c r="I109" s="42">
        <f>J109+K109+L109</f>
        <v>14363423</v>
      </c>
      <c r="J109" s="42">
        <f>SUM(J110:J115)</f>
        <v>0</v>
      </c>
      <c r="K109" s="42">
        <f>SUM(K110:K115)</f>
        <v>0</v>
      </c>
      <c r="L109" s="42">
        <f>SUM(L110:L115)</f>
        <v>14363423</v>
      </c>
      <c r="M109" s="42">
        <f>N109+O109+P109+Q109</f>
        <v>14266099</v>
      </c>
      <c r="N109" s="42">
        <f>SUM(N110:N115)</f>
        <v>0</v>
      </c>
      <c r="O109" s="42">
        <f>SUM(O110:O115)</f>
        <v>0</v>
      </c>
      <c r="P109" s="42">
        <f>SUM(P110:P115)</f>
        <v>0</v>
      </c>
      <c r="Q109" s="42">
        <f>SUM(Q110:Q115)</f>
        <v>14266099</v>
      </c>
    </row>
    <row r="110" spans="1:17" ht="22.5">
      <c r="A110" s="47"/>
      <c r="B110" s="64" t="s">
        <v>110</v>
      </c>
      <c r="C110" s="11"/>
      <c r="D110" s="37">
        <v>900</v>
      </c>
      <c r="E110" s="23">
        <f t="shared" si="1"/>
        <v>74817340</v>
      </c>
      <c r="F110" s="23">
        <v>58453488</v>
      </c>
      <c r="G110" s="23">
        <v>16363852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1.25">
      <c r="A111" s="47"/>
      <c r="B111" s="45">
        <v>2006</v>
      </c>
      <c r="C111" s="11">
        <v>345</v>
      </c>
      <c r="D111" s="37"/>
      <c r="E111" s="23">
        <f t="shared" si="1"/>
        <v>41972877</v>
      </c>
      <c r="F111" s="19">
        <v>27090361</v>
      </c>
      <c r="G111" s="19">
        <v>14882516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1.25">
      <c r="A112" s="47"/>
      <c r="B112" s="45">
        <v>2007</v>
      </c>
      <c r="C112" s="11"/>
      <c r="D112" s="37">
        <v>90001</v>
      </c>
      <c r="E112" s="23">
        <f t="shared" si="1"/>
        <v>28629522</v>
      </c>
      <c r="F112" s="19">
        <v>14363423</v>
      </c>
      <c r="G112" s="19">
        <v>14266099</v>
      </c>
      <c r="H112" s="25">
        <f>I112+M112</f>
        <v>28629522</v>
      </c>
      <c r="I112" s="25">
        <f>J112+K112+L112</f>
        <v>14363423</v>
      </c>
      <c r="J112" s="25">
        <v>0</v>
      </c>
      <c r="K112" s="25"/>
      <c r="L112" s="25">
        <v>14363423</v>
      </c>
      <c r="M112" s="25">
        <f>Q112</f>
        <v>14266099</v>
      </c>
      <c r="N112" s="25"/>
      <c r="O112" s="25"/>
      <c r="P112" s="25"/>
      <c r="Q112" s="25">
        <v>14266099</v>
      </c>
    </row>
    <row r="113" spans="1:17" ht="11.25">
      <c r="A113" s="47"/>
      <c r="B113" s="57">
        <v>2008</v>
      </c>
      <c r="C113" s="11"/>
      <c r="D113" s="37"/>
      <c r="E113" s="23">
        <f t="shared" si="1"/>
        <v>50584521</v>
      </c>
      <c r="F113" s="23">
        <v>33157219</v>
      </c>
      <c r="G113" s="23">
        <v>17427302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1.25">
      <c r="A114" s="47"/>
      <c r="B114" s="64" t="s">
        <v>114</v>
      </c>
      <c r="C114" s="11"/>
      <c r="D114" s="37"/>
      <c r="E114" s="23">
        <f t="shared" si="1"/>
        <v>40957298</v>
      </c>
      <c r="F114" s="23">
        <v>32957298</v>
      </c>
      <c r="G114" s="23">
        <v>8000000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1.25">
      <c r="A115" s="44"/>
      <c r="B115" s="65" t="s">
        <v>21</v>
      </c>
      <c r="C115" s="12"/>
      <c r="D115" s="7"/>
      <c r="E115" s="23">
        <f t="shared" si="1"/>
        <v>6164663</v>
      </c>
      <c r="F115" s="23">
        <v>-17289630</v>
      </c>
      <c r="G115" s="23">
        <v>23454293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ht="11.25">
      <c r="A116" s="43"/>
      <c r="B116" s="68"/>
      <c r="C116" s="11"/>
      <c r="D116" s="37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1.25">
      <c r="A117" s="47"/>
      <c r="B117" s="67" t="s">
        <v>45</v>
      </c>
      <c r="C117" s="11"/>
      <c r="D117" s="37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22.5">
      <c r="A118" s="47" t="s">
        <v>67</v>
      </c>
      <c r="B118" s="38" t="s">
        <v>47</v>
      </c>
      <c r="C118" s="11"/>
      <c r="D118" s="37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1.25">
      <c r="A119" s="47"/>
      <c r="B119" s="72" t="s">
        <v>36</v>
      </c>
      <c r="C119" s="14"/>
      <c r="D119" s="74"/>
      <c r="E119" s="42">
        <f aca="true" t="shared" si="2" ref="E119:E124">F119+G119</f>
        <v>99128105</v>
      </c>
      <c r="F119" s="42">
        <f>SUM(F120:F125)</f>
        <v>65607497</v>
      </c>
      <c r="G119" s="42">
        <f>SUM(G120:G125)</f>
        <v>33520608</v>
      </c>
      <c r="H119" s="42">
        <f>I119+M119</f>
        <v>10887000</v>
      </c>
      <c r="I119" s="42">
        <f>J119+K119+L119</f>
        <v>9483000</v>
      </c>
      <c r="J119" s="42">
        <f>SUM(J120:J125)</f>
        <v>0</v>
      </c>
      <c r="K119" s="42">
        <f>SUM(K120:K125)</f>
        <v>0</v>
      </c>
      <c r="L119" s="42">
        <f>SUM(L120:L125)</f>
        <v>9483000</v>
      </c>
      <c r="M119" s="42">
        <f>N119+O119+P119+Q119</f>
        <v>1404000</v>
      </c>
      <c r="N119" s="42">
        <f>SUM(N120:N125)</f>
        <v>0</v>
      </c>
      <c r="O119" s="42">
        <f>SUM(O120:O125)</f>
        <v>0</v>
      </c>
      <c r="P119" s="42">
        <f>SUM(P120:P125)</f>
        <v>0</v>
      </c>
      <c r="Q119" s="42">
        <f>SUM(Q120:Q125)</f>
        <v>1404000</v>
      </c>
    </row>
    <row r="120" spans="1:17" ht="15.75" customHeight="1">
      <c r="A120" s="47"/>
      <c r="B120" s="64" t="s">
        <v>110</v>
      </c>
      <c r="C120" s="11"/>
      <c r="D120" s="37">
        <v>900</v>
      </c>
      <c r="E120" s="23">
        <f t="shared" si="2"/>
        <v>60792128</v>
      </c>
      <c r="F120" s="23">
        <v>45843845</v>
      </c>
      <c r="G120" s="23">
        <v>14948283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1.25">
      <c r="A121" s="47"/>
      <c r="B121" s="45">
        <v>2006</v>
      </c>
      <c r="C121" s="11">
        <v>343</v>
      </c>
      <c r="D121" s="37"/>
      <c r="E121" s="19">
        <f t="shared" si="2"/>
        <v>26278977</v>
      </c>
      <c r="F121" s="19">
        <v>9812652</v>
      </c>
      <c r="G121" s="19">
        <v>16466325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2" customHeight="1">
      <c r="A122" s="47"/>
      <c r="B122" s="45">
        <v>2007</v>
      </c>
      <c r="C122" s="11"/>
      <c r="D122" s="37">
        <v>90002</v>
      </c>
      <c r="E122" s="19">
        <f t="shared" si="2"/>
        <v>10887000</v>
      </c>
      <c r="F122" s="19">
        <v>9483000</v>
      </c>
      <c r="G122" s="19">
        <v>1404000</v>
      </c>
      <c r="H122" s="25">
        <f>I122+M122</f>
        <v>10887000</v>
      </c>
      <c r="I122" s="25">
        <f>J122+K122+L122</f>
        <v>9483000</v>
      </c>
      <c r="J122" s="25"/>
      <c r="K122" s="25"/>
      <c r="L122" s="25">
        <v>9483000</v>
      </c>
      <c r="M122" s="25">
        <f>N122+O122+P122+Q122</f>
        <v>1404000</v>
      </c>
      <c r="N122" s="25"/>
      <c r="O122" s="25"/>
      <c r="P122" s="25"/>
      <c r="Q122" s="25">
        <v>1404000</v>
      </c>
    </row>
    <row r="123" spans="1:17" ht="12" customHeight="1">
      <c r="A123" s="47"/>
      <c r="B123" s="57">
        <v>2008</v>
      </c>
      <c r="C123" s="11"/>
      <c r="D123" s="37"/>
      <c r="E123" s="19">
        <f t="shared" si="2"/>
        <v>819000</v>
      </c>
      <c r="F123" s="19">
        <v>327600</v>
      </c>
      <c r="G123" s="19">
        <v>491400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2" customHeight="1">
      <c r="A124" s="47"/>
      <c r="B124" s="64" t="s">
        <v>107</v>
      </c>
      <c r="C124" s="11"/>
      <c r="D124" s="37"/>
      <c r="E124" s="19">
        <f t="shared" si="2"/>
        <v>351000</v>
      </c>
      <c r="F124" s="19">
        <v>140400</v>
      </c>
      <c r="G124" s="19">
        <v>210600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12" customHeight="1">
      <c r="A125" s="113"/>
      <c r="B125" s="65" t="s">
        <v>21</v>
      </c>
      <c r="C125" s="12"/>
      <c r="D125" s="7"/>
      <c r="E125" s="19"/>
      <c r="F125" s="19"/>
      <c r="G125" s="19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12" customHeight="1" hidden="1">
      <c r="A126" s="47"/>
      <c r="B126" s="68"/>
      <c r="C126" s="80"/>
      <c r="D126" s="37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2" customHeight="1" hidden="1">
      <c r="A127" s="47"/>
      <c r="B127" s="68"/>
      <c r="C127" s="80"/>
      <c r="D127" s="37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12" customHeight="1" hidden="1">
      <c r="A128" s="47"/>
      <c r="B128" s="68"/>
      <c r="C128" s="80"/>
      <c r="D128" s="37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12" customHeight="1" hidden="1">
      <c r="A129" s="47"/>
      <c r="B129" s="68"/>
      <c r="C129" s="80"/>
      <c r="D129" s="37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12" customHeight="1" hidden="1">
      <c r="A130" s="47"/>
      <c r="B130" s="68"/>
      <c r="C130" s="80"/>
      <c r="D130" s="37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12" customHeight="1" hidden="1">
      <c r="A131" s="47"/>
      <c r="B131" s="68"/>
      <c r="C131" s="80"/>
      <c r="D131" s="37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12" customHeight="1" hidden="1">
      <c r="A132" s="47"/>
      <c r="B132" s="68"/>
      <c r="C132" s="80"/>
      <c r="D132" s="37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12" customHeight="1" hidden="1">
      <c r="A133" s="47"/>
      <c r="B133" s="68"/>
      <c r="C133" s="80"/>
      <c r="D133" s="37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12" customHeight="1" hidden="1">
      <c r="A134" s="47"/>
      <c r="B134" s="68"/>
      <c r="C134" s="80"/>
      <c r="D134" s="37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t="12" customHeight="1" hidden="1">
      <c r="A135" s="47"/>
      <c r="B135" s="68"/>
      <c r="C135" s="80"/>
      <c r="D135" s="37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2" customHeight="1" hidden="1">
      <c r="A136" s="47"/>
      <c r="B136" s="68"/>
      <c r="C136" s="80"/>
      <c r="D136" s="37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2" customHeight="1" hidden="1">
      <c r="A137" s="47"/>
      <c r="B137" s="65"/>
      <c r="C137" s="79"/>
      <c r="D137" s="7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34.5" customHeight="1">
      <c r="A138" s="15" t="s">
        <v>68</v>
      </c>
      <c r="B138" s="69" t="s">
        <v>24</v>
      </c>
      <c r="C138" s="140" t="s">
        <v>27</v>
      </c>
      <c r="D138" s="141"/>
      <c r="E138" s="42">
        <f>F138+G138</f>
        <v>15317080</v>
      </c>
      <c r="F138" s="42">
        <f>F139+F230</f>
        <v>3758078</v>
      </c>
      <c r="G138" s="42">
        <f>G139+G230</f>
        <v>11559002</v>
      </c>
      <c r="H138" s="42">
        <f>I138+M138</f>
        <v>10807928</v>
      </c>
      <c r="I138" s="42">
        <f>J138+K138+L138</f>
        <v>2682679</v>
      </c>
      <c r="J138" s="42"/>
      <c r="K138" s="42"/>
      <c r="L138" s="42">
        <f>L139+L230</f>
        <v>2682679</v>
      </c>
      <c r="M138" s="42">
        <f>N138+O138+P138+Q138</f>
        <v>8125249</v>
      </c>
      <c r="N138" s="42"/>
      <c r="O138" s="42"/>
      <c r="P138" s="42"/>
      <c r="Q138" s="42">
        <f>Q139+Q230</f>
        <v>8125249</v>
      </c>
    </row>
    <row r="139" spans="1:17" ht="30" customHeight="1">
      <c r="A139" s="83"/>
      <c r="B139" s="69" t="s">
        <v>64</v>
      </c>
      <c r="C139" s="91"/>
      <c r="D139" s="92"/>
      <c r="E139" s="42">
        <f>F139+G139</f>
        <v>11090577</v>
      </c>
      <c r="F139" s="42">
        <f>F147+F156+F165+F174+F183+F192+F201+F219+F210</f>
        <v>2863090</v>
      </c>
      <c r="G139" s="42">
        <f>G147+G156+G165+G174+G183+G192+G201+G219+G210</f>
        <v>8227487</v>
      </c>
      <c r="H139" s="42">
        <f>I139+M139</f>
        <v>8372532</v>
      </c>
      <c r="I139" s="42">
        <f>J139+K139+L139</f>
        <v>2170179</v>
      </c>
      <c r="J139" s="42"/>
      <c r="K139" s="42"/>
      <c r="L139" s="42">
        <f>L147+L156+L165+L174+L183+L192+L201+L219+L210</f>
        <v>2170179</v>
      </c>
      <c r="M139" s="42">
        <f>N139+O139+P139+Q139</f>
        <v>6202353</v>
      </c>
      <c r="N139" s="42"/>
      <c r="O139" s="42"/>
      <c r="P139" s="42"/>
      <c r="Q139" s="42">
        <f>Q147+Q156+Q165+Q174+Q183+Q192+Q201+Q219+Q210</f>
        <v>6202353</v>
      </c>
    </row>
    <row r="140" spans="1:17" ht="33.75">
      <c r="A140" s="47"/>
      <c r="B140" s="57" t="s">
        <v>82</v>
      </c>
      <c r="C140" s="11"/>
      <c r="D140" s="1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33.75">
      <c r="A141" s="47"/>
      <c r="B141" s="45" t="s">
        <v>83</v>
      </c>
      <c r="C141" s="11"/>
      <c r="D141" s="1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ht="45">
      <c r="A142" s="47"/>
      <c r="B142" s="45" t="s">
        <v>84</v>
      </c>
      <c r="C142" s="11"/>
      <c r="D142" s="1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45">
      <c r="A143" s="47" t="s">
        <v>39</v>
      </c>
      <c r="B143" s="38" t="s">
        <v>108</v>
      </c>
      <c r="C143" s="11"/>
      <c r="D143" s="1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11.25">
      <c r="A144" s="47"/>
      <c r="B144" s="38"/>
      <c r="C144" s="11"/>
      <c r="D144" s="1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1.25">
      <c r="A145" s="47"/>
      <c r="B145" s="56"/>
      <c r="C145" s="11"/>
      <c r="D145" s="1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11.25">
      <c r="A146" s="47"/>
      <c r="B146" s="56"/>
      <c r="C146" s="11"/>
      <c r="D146" s="1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1.25">
      <c r="A147" s="47"/>
      <c r="B147" s="114" t="s">
        <v>36</v>
      </c>
      <c r="C147" s="14"/>
      <c r="D147" s="14"/>
      <c r="E147" s="42">
        <f>F147+G147</f>
        <v>146368</v>
      </c>
      <c r="F147" s="42">
        <f>SUM(F148:F151)</f>
        <v>43876</v>
      </c>
      <c r="G147" s="42">
        <f>SUM(G148:G151)</f>
        <v>102492</v>
      </c>
      <c r="H147" s="42">
        <f>I147+M147</f>
        <v>91181</v>
      </c>
      <c r="I147" s="42">
        <f>J147+K147+L147</f>
        <v>18804</v>
      </c>
      <c r="J147" s="42">
        <f>SUM(J148:J151)</f>
        <v>0</v>
      </c>
      <c r="K147" s="42">
        <f>SUM(K148:K151)</f>
        <v>0</v>
      </c>
      <c r="L147" s="42">
        <f>SUM(L148:L151)</f>
        <v>18804</v>
      </c>
      <c r="M147" s="42">
        <f>N147+O147+P147+Q147</f>
        <v>72377</v>
      </c>
      <c r="N147" s="42">
        <f>SUM(N148:N151)</f>
        <v>0</v>
      </c>
      <c r="O147" s="42">
        <f>SUM(O148:O151)</f>
        <v>0</v>
      </c>
      <c r="P147" s="42">
        <f>SUM(P148:P151)</f>
        <v>0</v>
      </c>
      <c r="Q147" s="42">
        <f>SUM(Q148:Q151)</f>
        <v>72377</v>
      </c>
    </row>
    <row r="148" spans="1:17" ht="14.25" customHeight="1">
      <c r="A148" s="47"/>
      <c r="B148" s="64">
        <v>2006</v>
      </c>
      <c r="C148" s="11"/>
      <c r="D148" s="11">
        <v>852</v>
      </c>
      <c r="E148" s="19">
        <f>F148+G148</f>
        <v>55187</v>
      </c>
      <c r="F148" s="23">
        <v>25072</v>
      </c>
      <c r="G148" s="23">
        <v>30115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14.25" customHeight="1">
      <c r="A149" s="47"/>
      <c r="B149" s="45">
        <v>2007</v>
      </c>
      <c r="C149" s="11">
        <v>22</v>
      </c>
      <c r="D149" s="11"/>
      <c r="E149" s="19">
        <f>F149+G149</f>
        <v>91181</v>
      </c>
      <c r="F149" s="19">
        <v>18804</v>
      </c>
      <c r="G149" s="23">
        <v>72377</v>
      </c>
      <c r="H149" s="25">
        <f>I149+M149</f>
        <v>91181</v>
      </c>
      <c r="I149" s="25">
        <f>J149+K149+L149</f>
        <v>18804</v>
      </c>
      <c r="J149" s="25"/>
      <c r="K149" s="25"/>
      <c r="L149" s="25">
        <v>18804</v>
      </c>
      <c r="M149" s="25">
        <f>N149+O149+P149+Q149</f>
        <v>72377</v>
      </c>
      <c r="N149" s="25"/>
      <c r="O149" s="25"/>
      <c r="P149" s="25"/>
      <c r="Q149" s="25">
        <v>72377</v>
      </c>
    </row>
    <row r="150" spans="1:17" ht="14.25" customHeight="1">
      <c r="A150" s="47"/>
      <c r="B150" s="45">
        <v>2008</v>
      </c>
      <c r="C150" s="11"/>
      <c r="D150" s="11">
        <v>85295</v>
      </c>
      <c r="E150" s="19"/>
      <c r="F150" s="19"/>
      <c r="G150" s="23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4.25" customHeight="1">
      <c r="A151" s="44"/>
      <c r="B151" s="65" t="s">
        <v>21</v>
      </c>
      <c r="C151" s="12"/>
      <c r="D151" s="1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33.75">
      <c r="A152" s="43"/>
      <c r="B152" s="57" t="s">
        <v>53</v>
      </c>
      <c r="C152" s="11"/>
      <c r="D152" s="1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33.75">
      <c r="A153" s="47"/>
      <c r="B153" s="45" t="s">
        <v>50</v>
      </c>
      <c r="C153" s="11"/>
      <c r="D153" s="1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45">
      <c r="A154" s="47"/>
      <c r="B154" s="45" t="s">
        <v>51</v>
      </c>
      <c r="C154" s="11"/>
      <c r="D154" s="1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33.75">
      <c r="A155" s="47" t="s">
        <v>40</v>
      </c>
      <c r="B155" s="38" t="s">
        <v>52</v>
      </c>
      <c r="C155" s="11"/>
      <c r="D155" s="1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1.25">
      <c r="A156" s="47"/>
      <c r="B156" s="72" t="s">
        <v>36</v>
      </c>
      <c r="C156" s="14"/>
      <c r="D156" s="14"/>
      <c r="E156" s="42">
        <f>F156+G156</f>
        <v>176877</v>
      </c>
      <c r="F156" s="42">
        <f>SUM(F157:F160)</f>
        <v>40800</v>
      </c>
      <c r="G156" s="42">
        <f>SUM(G157:G160)</f>
        <v>136077</v>
      </c>
      <c r="H156" s="42">
        <f>I156+M156</f>
        <v>79660</v>
      </c>
      <c r="I156" s="42">
        <f>J156+K156+L156</f>
        <v>17000</v>
      </c>
      <c r="J156" s="42">
        <f>SUM(J157:J160)</f>
        <v>0</v>
      </c>
      <c r="K156" s="42">
        <f>SUM(K157:K160)</f>
        <v>0</v>
      </c>
      <c r="L156" s="42">
        <f>SUM(L157:L160)</f>
        <v>17000</v>
      </c>
      <c r="M156" s="42">
        <f>N156+O156+P156+Q156</f>
        <v>62660</v>
      </c>
      <c r="N156" s="42">
        <f>SUM(N157:N160)</f>
        <v>0</v>
      </c>
      <c r="O156" s="42">
        <f>SUM(O157:O160)</f>
        <v>0</v>
      </c>
      <c r="P156" s="42">
        <f>SUM(P157:P160)</f>
        <v>0</v>
      </c>
      <c r="Q156" s="42">
        <f>SUM(Q157:Q160)</f>
        <v>62660</v>
      </c>
    </row>
    <row r="157" spans="1:17" ht="15" customHeight="1">
      <c r="A157" s="47"/>
      <c r="B157" s="64" t="s">
        <v>104</v>
      </c>
      <c r="C157" s="11"/>
      <c r="D157" s="11">
        <v>921</v>
      </c>
      <c r="E157" s="19">
        <f>F157+G157</f>
        <v>12058</v>
      </c>
      <c r="F157" s="23">
        <v>3400</v>
      </c>
      <c r="G157" s="23">
        <v>8658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1.25">
      <c r="A158" s="47"/>
      <c r="B158" s="45">
        <v>2006</v>
      </c>
      <c r="C158" s="11"/>
      <c r="D158" s="11"/>
      <c r="E158" s="19">
        <f>F158+G158</f>
        <v>85159</v>
      </c>
      <c r="F158" s="19">
        <v>20400</v>
      </c>
      <c r="G158" s="19">
        <v>64759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11.25">
      <c r="A159" s="47"/>
      <c r="B159" s="45">
        <v>2007</v>
      </c>
      <c r="C159" s="11"/>
      <c r="D159" s="11">
        <v>92120</v>
      </c>
      <c r="E159" s="19">
        <f>F159+G159</f>
        <v>79660</v>
      </c>
      <c r="F159" s="19">
        <v>17000</v>
      </c>
      <c r="G159" s="19">
        <v>62660</v>
      </c>
      <c r="H159" s="25">
        <f>I159+M159</f>
        <v>79660</v>
      </c>
      <c r="I159" s="25">
        <f>J159+K159+L159</f>
        <v>17000</v>
      </c>
      <c r="J159" s="25"/>
      <c r="K159" s="25"/>
      <c r="L159" s="25">
        <v>17000</v>
      </c>
      <c r="M159" s="25">
        <f>N159+O159+P159+Q159</f>
        <v>62660</v>
      </c>
      <c r="N159" s="25"/>
      <c r="O159" s="25"/>
      <c r="P159" s="25"/>
      <c r="Q159" s="25">
        <v>62660</v>
      </c>
    </row>
    <row r="160" spans="1:17" ht="11.25">
      <c r="A160" s="47"/>
      <c r="B160" s="64">
        <v>2008</v>
      </c>
      <c r="C160" s="11"/>
      <c r="D160" s="11"/>
      <c r="E160" s="23">
        <f>F160+G160</f>
        <v>0</v>
      </c>
      <c r="F160" s="23"/>
      <c r="G160" s="23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1.25">
      <c r="A161" s="47"/>
      <c r="B161" s="65" t="s">
        <v>21</v>
      </c>
      <c r="C161" s="12"/>
      <c r="D161" s="12"/>
      <c r="E161" s="19"/>
      <c r="F161" s="19"/>
      <c r="G161" s="19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22.5">
      <c r="A162" s="43"/>
      <c r="B162" s="57" t="s">
        <v>77</v>
      </c>
      <c r="C162" s="11"/>
      <c r="D162" s="37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45">
      <c r="A163" s="47"/>
      <c r="B163" s="45" t="s">
        <v>78</v>
      </c>
      <c r="C163" s="11"/>
      <c r="D163" s="37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45">
      <c r="A164" s="47" t="s">
        <v>44</v>
      </c>
      <c r="B164" s="38" t="s">
        <v>79</v>
      </c>
      <c r="C164" s="11"/>
      <c r="D164" s="37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12" customHeight="1">
      <c r="A165" s="47"/>
      <c r="B165" s="72" t="s">
        <v>36</v>
      </c>
      <c r="C165" s="14"/>
      <c r="D165" s="74"/>
      <c r="E165" s="42">
        <f>F165+G165</f>
        <v>266000</v>
      </c>
      <c r="F165" s="42">
        <f>SUM(F166:F168)</f>
        <v>66500</v>
      </c>
      <c r="G165" s="42">
        <f>SUM(G166:G168)</f>
        <v>199500</v>
      </c>
      <c r="H165" s="42">
        <f>I165+M165</f>
        <v>129599</v>
      </c>
      <c r="I165" s="42">
        <f>J165+K165+L165</f>
        <v>29772</v>
      </c>
      <c r="J165" s="42"/>
      <c r="K165" s="42"/>
      <c r="L165" s="42">
        <f>SUM(L166:L168)</f>
        <v>29772</v>
      </c>
      <c r="M165" s="42">
        <f>N165+O165+P165+Q165</f>
        <v>99827</v>
      </c>
      <c r="N165" s="42"/>
      <c r="O165" s="42"/>
      <c r="P165" s="42"/>
      <c r="Q165" s="42">
        <f>SUM(Q166:Q168)</f>
        <v>99827</v>
      </c>
    </row>
    <row r="166" spans="1:17" ht="12" customHeight="1">
      <c r="A166" s="47"/>
      <c r="B166" s="45" t="s">
        <v>104</v>
      </c>
      <c r="C166" s="11">
        <v>18</v>
      </c>
      <c r="D166" s="37"/>
      <c r="E166" s="19">
        <f>F166+G166</f>
        <v>10531</v>
      </c>
      <c r="F166" s="19">
        <v>5260</v>
      </c>
      <c r="G166" s="19">
        <v>5271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12" customHeight="1">
      <c r="A167" s="47"/>
      <c r="B167" s="45">
        <v>2006</v>
      </c>
      <c r="C167" s="11"/>
      <c r="D167" s="37">
        <v>85149</v>
      </c>
      <c r="E167" s="19">
        <f>F167+G167</f>
        <v>125870</v>
      </c>
      <c r="F167" s="19">
        <v>31468</v>
      </c>
      <c r="G167" s="19">
        <v>94402</v>
      </c>
      <c r="H167" s="25">
        <f>I167+M167</f>
        <v>0</v>
      </c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2" customHeight="1">
      <c r="A168" s="47"/>
      <c r="B168" s="64">
        <v>2007</v>
      </c>
      <c r="C168" s="11"/>
      <c r="D168" s="37"/>
      <c r="E168" s="23">
        <f>F168+G168</f>
        <v>129599</v>
      </c>
      <c r="F168" s="23">
        <v>29772</v>
      </c>
      <c r="G168" s="23">
        <v>99827</v>
      </c>
      <c r="H168" s="25">
        <f>I168+M168</f>
        <v>129599</v>
      </c>
      <c r="I168" s="25">
        <f>J168+K168+L168</f>
        <v>29772</v>
      </c>
      <c r="J168" s="25"/>
      <c r="K168" s="25"/>
      <c r="L168" s="25">
        <v>29772</v>
      </c>
      <c r="M168" s="25">
        <f>Q168</f>
        <v>99827</v>
      </c>
      <c r="N168" s="25"/>
      <c r="O168" s="25"/>
      <c r="P168" s="25"/>
      <c r="Q168" s="25">
        <v>99827</v>
      </c>
    </row>
    <row r="169" spans="1:17" ht="12" customHeight="1">
      <c r="A169" s="44"/>
      <c r="B169" s="65" t="s">
        <v>21</v>
      </c>
      <c r="C169" s="12"/>
      <c r="D169" s="7"/>
      <c r="E169" s="19"/>
      <c r="F169" s="19"/>
      <c r="G169" s="19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ht="33.75">
      <c r="A170" s="47"/>
      <c r="B170" s="55" t="s">
        <v>85</v>
      </c>
      <c r="C170" s="11"/>
      <c r="D170" s="1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33.75">
      <c r="A171" s="47"/>
      <c r="B171" s="55" t="s">
        <v>86</v>
      </c>
      <c r="C171" s="11"/>
      <c r="D171" s="1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33.75">
      <c r="A172" s="47"/>
      <c r="B172" s="55" t="s">
        <v>87</v>
      </c>
      <c r="C172" s="11"/>
      <c r="D172" s="1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22.5">
      <c r="A173" s="47" t="s">
        <v>49</v>
      </c>
      <c r="B173" s="67" t="s">
        <v>88</v>
      </c>
      <c r="C173" s="11"/>
      <c r="D173" s="1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1.25">
      <c r="A174" s="47"/>
      <c r="B174" s="72" t="s">
        <v>36</v>
      </c>
      <c r="C174" s="14"/>
      <c r="D174" s="14"/>
      <c r="E174" s="42">
        <f>F174+G174</f>
        <v>6652531</v>
      </c>
      <c r="F174" s="42">
        <f>SUM(F175:F177)</f>
        <v>1663133</v>
      </c>
      <c r="G174" s="42">
        <f>SUM(G175:G177)</f>
        <v>4989398</v>
      </c>
      <c r="H174" s="42">
        <f>I174+M174</f>
        <v>4910377</v>
      </c>
      <c r="I174" s="42">
        <f>J174+K174+L174</f>
        <v>1227594</v>
      </c>
      <c r="J174" s="42"/>
      <c r="K174" s="42"/>
      <c r="L174" s="42">
        <f>SUM(L175:L177)</f>
        <v>1227594</v>
      </c>
      <c r="M174" s="42">
        <f>N174+O174+P174+Q174</f>
        <v>3682783</v>
      </c>
      <c r="N174" s="42"/>
      <c r="O174" s="42"/>
      <c r="P174" s="42"/>
      <c r="Q174" s="42">
        <f>SUM(Q175:Q177)</f>
        <v>3682783</v>
      </c>
    </row>
    <row r="175" spans="1:17" ht="11.25" customHeight="1">
      <c r="A175" s="47"/>
      <c r="B175" s="55" t="s">
        <v>89</v>
      </c>
      <c r="C175" s="11"/>
      <c r="D175" s="11"/>
      <c r="E175" s="19">
        <f>F175+G175</f>
        <v>512696</v>
      </c>
      <c r="F175" s="19">
        <v>128174</v>
      </c>
      <c r="G175" s="19">
        <v>384522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1.25">
      <c r="A176" s="47"/>
      <c r="B176" s="75">
        <v>2007</v>
      </c>
      <c r="C176" s="11">
        <v>24</v>
      </c>
      <c r="D176" s="111">
        <v>853</v>
      </c>
      <c r="E176" s="19">
        <f>F176+G176</f>
        <v>4910377</v>
      </c>
      <c r="F176" s="19">
        <v>1227594</v>
      </c>
      <c r="G176" s="19">
        <v>3682783</v>
      </c>
      <c r="H176" s="25">
        <f>I176+M176</f>
        <v>4910377</v>
      </c>
      <c r="I176" s="24">
        <f>J176+K176+L176</f>
        <v>1227594</v>
      </c>
      <c r="J176" s="25"/>
      <c r="K176" s="25"/>
      <c r="L176" s="25">
        <v>1227594</v>
      </c>
      <c r="M176" s="25">
        <f>N176+O176+Q176</f>
        <v>3682783</v>
      </c>
      <c r="N176" s="25"/>
      <c r="O176" s="25"/>
      <c r="P176" s="25"/>
      <c r="Q176" s="25">
        <v>3682783</v>
      </c>
    </row>
    <row r="177" spans="1:17" ht="11.25">
      <c r="A177" s="47"/>
      <c r="B177" s="75">
        <v>2008</v>
      </c>
      <c r="C177" s="11"/>
      <c r="D177" s="111">
        <v>85395</v>
      </c>
      <c r="E177" s="23">
        <f>F177+G177</f>
        <v>1229458</v>
      </c>
      <c r="F177" s="23">
        <v>307365</v>
      </c>
      <c r="G177" s="23">
        <v>922093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1.25">
      <c r="A178" s="47"/>
      <c r="B178" s="65" t="s">
        <v>90</v>
      </c>
      <c r="C178" s="12"/>
      <c r="D178" s="12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ht="33.75">
      <c r="A179" s="47"/>
      <c r="B179" s="55" t="s">
        <v>85</v>
      </c>
      <c r="C179" s="11"/>
      <c r="D179" s="1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33.75">
      <c r="A180" s="47"/>
      <c r="B180" s="55" t="s">
        <v>86</v>
      </c>
      <c r="C180" s="11"/>
      <c r="D180" s="1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56.25">
      <c r="A181" s="47"/>
      <c r="B181" s="55" t="s">
        <v>121</v>
      </c>
      <c r="C181" s="11"/>
      <c r="D181" s="1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22.5">
      <c r="A182" s="47" t="s">
        <v>57</v>
      </c>
      <c r="B182" s="67" t="s">
        <v>96</v>
      </c>
      <c r="C182" s="11"/>
      <c r="D182" s="1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11.25">
      <c r="A183" s="47"/>
      <c r="B183" s="72" t="s">
        <v>36</v>
      </c>
      <c r="C183" s="14"/>
      <c r="D183" s="14"/>
      <c r="E183" s="42">
        <f>F183+G183</f>
        <v>607526</v>
      </c>
      <c r="F183" s="42">
        <f>SUM(F184:F186)</f>
        <v>151882</v>
      </c>
      <c r="G183" s="42">
        <f>SUM(G184:G186)</f>
        <v>455644</v>
      </c>
      <c r="H183" s="42">
        <f>I183+M183</f>
        <v>397604</v>
      </c>
      <c r="I183" s="42">
        <f>J183+K183+L183</f>
        <v>99401</v>
      </c>
      <c r="J183" s="42"/>
      <c r="K183" s="42"/>
      <c r="L183" s="42">
        <f>SUM(L184:L186)</f>
        <v>99401</v>
      </c>
      <c r="M183" s="42">
        <f>N183+O183+P183+Q183</f>
        <v>298203</v>
      </c>
      <c r="N183" s="42"/>
      <c r="O183" s="42"/>
      <c r="P183" s="42"/>
      <c r="Q183" s="42">
        <f>SUM(Q184:Q186)</f>
        <v>298203</v>
      </c>
    </row>
    <row r="184" spans="1:17" ht="11.25" customHeight="1">
      <c r="A184" s="47"/>
      <c r="B184" s="55" t="s">
        <v>89</v>
      </c>
      <c r="C184" s="11"/>
      <c r="D184" s="11"/>
      <c r="E184" s="19">
        <f>F184+G184</f>
        <v>209922</v>
      </c>
      <c r="F184" s="19">
        <v>52481</v>
      </c>
      <c r="G184" s="19">
        <v>157441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11.25">
      <c r="A185" s="47"/>
      <c r="B185" s="75">
        <v>2007</v>
      </c>
      <c r="C185" s="11">
        <v>23</v>
      </c>
      <c r="D185" s="111">
        <v>750</v>
      </c>
      <c r="E185" s="23">
        <f>F185+G185</f>
        <v>397604</v>
      </c>
      <c r="F185" s="23">
        <v>99401</v>
      </c>
      <c r="G185" s="23">
        <v>298203</v>
      </c>
      <c r="H185" s="25">
        <f>I185+M185</f>
        <v>397604</v>
      </c>
      <c r="I185" s="24">
        <f>J185+K185+L185</f>
        <v>99401</v>
      </c>
      <c r="J185" s="25"/>
      <c r="K185" s="25"/>
      <c r="L185" s="25">
        <v>99401</v>
      </c>
      <c r="M185" s="25">
        <f>N185+O185+P185+Q185</f>
        <v>298203</v>
      </c>
      <c r="N185" s="25"/>
      <c r="O185" s="25"/>
      <c r="P185" s="25"/>
      <c r="Q185" s="25">
        <v>298203</v>
      </c>
    </row>
    <row r="186" spans="1:17" ht="11.25">
      <c r="A186" s="47"/>
      <c r="B186" s="75">
        <v>2008</v>
      </c>
      <c r="C186" s="11"/>
      <c r="D186" s="111">
        <v>75023</v>
      </c>
      <c r="E186" s="23"/>
      <c r="F186" s="23"/>
      <c r="G186" s="23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1.25">
      <c r="A187" s="47"/>
      <c r="B187" s="65" t="s">
        <v>90</v>
      </c>
      <c r="C187" s="12"/>
      <c r="D187" s="12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33.75">
      <c r="A188" s="47"/>
      <c r="B188" s="55" t="s">
        <v>85</v>
      </c>
      <c r="C188" s="11"/>
      <c r="D188" s="1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33.75">
      <c r="A189" s="47"/>
      <c r="B189" s="55" t="s">
        <v>122</v>
      </c>
      <c r="C189" s="11"/>
      <c r="D189" s="1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25.5" customHeight="1">
      <c r="A190" s="47"/>
      <c r="B190" s="55" t="s">
        <v>95</v>
      </c>
      <c r="C190" s="11"/>
      <c r="D190" s="1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22.5">
      <c r="A191" s="47" t="s">
        <v>115</v>
      </c>
      <c r="B191" s="67" t="s">
        <v>99</v>
      </c>
      <c r="C191" s="11"/>
      <c r="D191" s="1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1.25">
      <c r="A192" s="47"/>
      <c r="B192" s="72" t="s">
        <v>36</v>
      </c>
      <c r="C192" s="14"/>
      <c r="D192" s="14"/>
      <c r="E192" s="42">
        <f>F192+G192</f>
        <v>1139940</v>
      </c>
      <c r="F192" s="42">
        <f>SUM(F193:F195)</f>
        <v>284985</v>
      </c>
      <c r="G192" s="42">
        <f>SUM(G193:G195)</f>
        <v>854955</v>
      </c>
      <c r="H192" s="42">
        <f>I192+M192</f>
        <v>662776</v>
      </c>
      <c r="I192" s="42">
        <f>J192+K192+L192</f>
        <v>165694</v>
      </c>
      <c r="J192" s="42"/>
      <c r="K192" s="42"/>
      <c r="L192" s="42">
        <f>SUM(L193:L195)</f>
        <v>165694</v>
      </c>
      <c r="M192" s="42">
        <f>N192+O192+P192+Q192</f>
        <v>497082</v>
      </c>
      <c r="N192" s="42"/>
      <c r="O192" s="42"/>
      <c r="P192" s="42"/>
      <c r="Q192" s="42">
        <f>SUM(Q193:Q195)</f>
        <v>497082</v>
      </c>
    </row>
    <row r="193" spans="1:17" ht="11.25" customHeight="1">
      <c r="A193" s="47"/>
      <c r="B193" s="55" t="s">
        <v>89</v>
      </c>
      <c r="C193" s="11"/>
      <c r="D193" s="11"/>
      <c r="E193" s="19">
        <f>F193+G193</f>
        <v>477164</v>
      </c>
      <c r="F193" s="19">
        <v>119291</v>
      </c>
      <c r="G193" s="19">
        <v>357873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1.25">
      <c r="A194" s="47"/>
      <c r="B194" s="75">
        <v>2007</v>
      </c>
      <c r="C194" s="11">
        <v>24</v>
      </c>
      <c r="D194" s="111">
        <v>750</v>
      </c>
      <c r="E194" s="19">
        <f>F194+G194</f>
        <v>662776</v>
      </c>
      <c r="F194" s="19">
        <v>165694</v>
      </c>
      <c r="G194" s="19">
        <v>497082</v>
      </c>
      <c r="H194" s="25">
        <f>I194+M194</f>
        <v>662776</v>
      </c>
      <c r="I194" s="24">
        <f>J194+K194+L194</f>
        <v>165694</v>
      </c>
      <c r="J194" s="25"/>
      <c r="K194" s="25"/>
      <c r="L194" s="25">
        <v>165694</v>
      </c>
      <c r="M194" s="25">
        <f>N194+O194+P194+Q194</f>
        <v>497082</v>
      </c>
      <c r="N194" s="25"/>
      <c r="O194" s="25"/>
      <c r="P194" s="25"/>
      <c r="Q194" s="25">
        <v>497082</v>
      </c>
    </row>
    <row r="195" spans="1:17" ht="11.25">
      <c r="A195" s="47"/>
      <c r="B195" s="75">
        <v>2008</v>
      </c>
      <c r="C195" s="11"/>
      <c r="D195" s="111">
        <v>75095</v>
      </c>
      <c r="E195" s="23"/>
      <c r="F195" s="23"/>
      <c r="G195" s="23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1.25">
      <c r="A196" s="113"/>
      <c r="B196" s="65" t="s">
        <v>90</v>
      </c>
      <c r="C196" s="12"/>
      <c r="D196" s="12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33.75">
      <c r="A197" s="47"/>
      <c r="B197" s="57" t="s">
        <v>82</v>
      </c>
      <c r="C197" s="11"/>
      <c r="D197" s="1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33.75">
      <c r="A198" s="47"/>
      <c r="B198" s="45" t="s">
        <v>83</v>
      </c>
      <c r="C198" s="11"/>
      <c r="D198" s="1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45">
      <c r="A199" s="47"/>
      <c r="B199" s="45" t="s">
        <v>84</v>
      </c>
      <c r="C199" s="11"/>
      <c r="D199" s="1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33.75">
      <c r="A200" s="47" t="s">
        <v>129</v>
      </c>
      <c r="B200" s="38" t="s">
        <v>130</v>
      </c>
      <c r="C200" s="11"/>
      <c r="D200" s="1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11.25">
      <c r="A201" s="47"/>
      <c r="B201" s="72" t="s">
        <v>36</v>
      </c>
      <c r="C201" s="14"/>
      <c r="D201" s="14"/>
      <c r="E201" s="42">
        <f>F201+G201</f>
        <v>88285</v>
      </c>
      <c r="F201" s="42">
        <f>SUM(F202:F205)</f>
        <v>18191</v>
      </c>
      <c r="G201" s="42">
        <f>SUM(G202:G205)</f>
        <v>70094</v>
      </c>
      <c r="H201" s="42">
        <f>I201+M201</f>
        <v>88285</v>
      </c>
      <c r="I201" s="42">
        <f>J201+K201+L201</f>
        <v>18191</v>
      </c>
      <c r="J201" s="42">
        <f>SUM(J202:J205)</f>
        <v>0</v>
      </c>
      <c r="K201" s="42">
        <f>SUM(K202:K205)</f>
        <v>0</v>
      </c>
      <c r="L201" s="42">
        <f>SUM(L202:L205)</f>
        <v>18191</v>
      </c>
      <c r="M201" s="42">
        <f>N201+O201+P201+Q201</f>
        <v>70094</v>
      </c>
      <c r="N201" s="42">
        <f>SUM(N202:N205)</f>
        <v>0</v>
      </c>
      <c r="O201" s="42">
        <f>SUM(O202:O205)</f>
        <v>0</v>
      </c>
      <c r="P201" s="42">
        <f>SUM(P202:P205)</f>
        <v>0</v>
      </c>
      <c r="Q201" s="42">
        <f>SUM(Q202:Q205)</f>
        <v>70094</v>
      </c>
    </row>
    <row r="202" spans="1:17" ht="14.25" customHeight="1">
      <c r="A202" s="47"/>
      <c r="B202" s="64">
        <v>2006</v>
      </c>
      <c r="C202" s="11"/>
      <c r="D202" s="11">
        <v>852</v>
      </c>
      <c r="E202" s="19">
        <f>F202+G202</f>
        <v>0</v>
      </c>
      <c r="F202" s="23"/>
      <c r="G202" s="23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14.25" customHeight="1">
      <c r="A203" s="47"/>
      <c r="B203" s="45">
        <v>2007</v>
      </c>
      <c r="C203" s="11">
        <v>22</v>
      </c>
      <c r="D203" s="11"/>
      <c r="E203" s="19">
        <f>F203+G203</f>
        <v>88285</v>
      </c>
      <c r="F203" s="19">
        <v>18191</v>
      </c>
      <c r="G203" s="23">
        <v>70094</v>
      </c>
      <c r="H203" s="25">
        <f>I203+M203</f>
        <v>88285</v>
      </c>
      <c r="I203" s="25">
        <f>J203+K203+L203</f>
        <v>18191</v>
      </c>
      <c r="J203" s="25"/>
      <c r="K203" s="25"/>
      <c r="L203" s="25">
        <v>18191</v>
      </c>
      <c r="M203" s="25">
        <f>N203+O203+P203+Q203</f>
        <v>70094</v>
      </c>
      <c r="N203" s="25"/>
      <c r="O203" s="25"/>
      <c r="P203" s="25"/>
      <c r="Q203" s="25">
        <v>70094</v>
      </c>
    </row>
    <row r="204" spans="1:17" ht="14.25" customHeight="1">
      <c r="A204" s="47"/>
      <c r="B204" s="45">
        <v>2008</v>
      </c>
      <c r="C204" s="11"/>
      <c r="D204" s="11">
        <v>85295</v>
      </c>
      <c r="E204" s="19"/>
      <c r="F204" s="19"/>
      <c r="G204" s="23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4.25" customHeight="1">
      <c r="A205" s="47"/>
      <c r="B205" s="65" t="s">
        <v>21</v>
      </c>
      <c r="C205" s="12"/>
      <c r="D205" s="12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ht="33.75">
      <c r="A206" s="47"/>
      <c r="B206" s="55" t="s">
        <v>85</v>
      </c>
      <c r="C206" s="11"/>
      <c r="D206" s="1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33.75">
      <c r="A207" s="47"/>
      <c r="B207" s="55" t="s">
        <v>132</v>
      </c>
      <c r="C207" s="11"/>
      <c r="D207" s="1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45" customHeight="1">
      <c r="A208" s="47"/>
      <c r="B208" s="55" t="s">
        <v>133</v>
      </c>
      <c r="C208" s="11"/>
      <c r="D208" s="1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22.5">
      <c r="A209" s="47" t="s">
        <v>131</v>
      </c>
      <c r="B209" s="67" t="s">
        <v>136</v>
      </c>
      <c r="C209" s="11"/>
      <c r="D209" s="1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11.25">
      <c r="A210" s="47"/>
      <c r="B210" s="72" t="s">
        <v>36</v>
      </c>
      <c r="C210" s="14"/>
      <c r="D210" s="14"/>
      <c r="E210" s="42">
        <f>F210+G210</f>
        <v>711450</v>
      </c>
      <c r="F210" s="42">
        <f>SUM(F211:F213)</f>
        <v>177862</v>
      </c>
      <c r="G210" s="42">
        <f>SUM(G211:G213)</f>
        <v>533588</v>
      </c>
      <c r="H210" s="42">
        <f>I210+M210</f>
        <v>711450</v>
      </c>
      <c r="I210" s="42">
        <f>J210+K210+L210</f>
        <v>177862</v>
      </c>
      <c r="J210" s="42"/>
      <c r="K210" s="42"/>
      <c r="L210" s="42">
        <f>SUM(L211:L213)</f>
        <v>177862</v>
      </c>
      <c r="M210" s="42">
        <f>N210+O210+P210+Q210</f>
        <v>533588</v>
      </c>
      <c r="N210" s="42"/>
      <c r="O210" s="42"/>
      <c r="P210" s="42"/>
      <c r="Q210" s="42">
        <f>SUM(Q211:Q213)</f>
        <v>533588</v>
      </c>
    </row>
    <row r="211" spans="1:17" ht="11.25" customHeight="1">
      <c r="A211" s="47"/>
      <c r="B211" s="55" t="s">
        <v>89</v>
      </c>
      <c r="C211" s="11"/>
      <c r="D211" s="11"/>
      <c r="E211" s="19">
        <f>F211+G211</f>
        <v>0</v>
      </c>
      <c r="F211" s="19">
        <v>0</v>
      </c>
      <c r="G211" s="19">
        <v>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11.25">
      <c r="A212" s="47"/>
      <c r="B212" s="75">
        <v>2007</v>
      </c>
      <c r="C212" s="11">
        <v>22</v>
      </c>
      <c r="D212" s="111">
        <v>852</v>
      </c>
      <c r="E212" s="19">
        <f>F212+G212</f>
        <v>711450</v>
      </c>
      <c r="F212" s="19">
        <v>177862</v>
      </c>
      <c r="G212" s="19">
        <v>533588</v>
      </c>
      <c r="H212" s="25">
        <f>I212+M212</f>
        <v>711450</v>
      </c>
      <c r="I212" s="24">
        <f>J212+K212+L212</f>
        <v>177862</v>
      </c>
      <c r="J212" s="25"/>
      <c r="K212" s="25"/>
      <c r="L212" s="25">
        <v>177862</v>
      </c>
      <c r="M212" s="25">
        <f>N212+O212+P212+Q212</f>
        <v>533588</v>
      </c>
      <c r="N212" s="25"/>
      <c r="O212" s="25"/>
      <c r="P212" s="25"/>
      <c r="Q212" s="25">
        <v>533588</v>
      </c>
    </row>
    <row r="213" spans="1:17" ht="11.25">
      <c r="A213" s="47"/>
      <c r="B213" s="75">
        <v>2008</v>
      </c>
      <c r="C213" s="11"/>
      <c r="D213" s="111">
        <v>85295</v>
      </c>
      <c r="E213" s="23"/>
      <c r="F213" s="23"/>
      <c r="G213" s="23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4.25" customHeight="1">
      <c r="A214" s="44"/>
      <c r="B214" s="65" t="s">
        <v>21</v>
      </c>
      <c r="C214" s="12"/>
      <c r="D214" s="12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ht="33.75">
      <c r="A215" s="47"/>
      <c r="B215" s="55" t="s">
        <v>85</v>
      </c>
      <c r="C215" s="11"/>
      <c r="D215" s="1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33.75">
      <c r="A216" s="47"/>
      <c r="B216" s="55" t="s">
        <v>132</v>
      </c>
      <c r="C216" s="11"/>
      <c r="D216" s="1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ht="48" customHeight="1">
      <c r="A217" s="47"/>
      <c r="B217" s="55" t="s">
        <v>133</v>
      </c>
      <c r="C217" s="11"/>
      <c r="D217" s="11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22.5">
      <c r="A218" s="47" t="s">
        <v>135</v>
      </c>
      <c r="B218" s="67" t="s">
        <v>134</v>
      </c>
      <c r="C218" s="11"/>
      <c r="D218" s="11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ht="11.25">
      <c r="A219" s="47"/>
      <c r="B219" s="72" t="s">
        <v>36</v>
      </c>
      <c r="C219" s="14"/>
      <c r="D219" s="14"/>
      <c r="E219" s="42">
        <f>F219+G219</f>
        <v>1301600</v>
      </c>
      <c r="F219" s="42">
        <f>SUM(F220:F222)</f>
        <v>415861</v>
      </c>
      <c r="G219" s="42">
        <f>SUM(G220:G222)</f>
        <v>885739</v>
      </c>
      <c r="H219" s="42">
        <f>I219+M219</f>
        <v>1301600</v>
      </c>
      <c r="I219" s="42">
        <f>J219+K219+L219</f>
        <v>415861</v>
      </c>
      <c r="J219" s="42"/>
      <c r="K219" s="42"/>
      <c r="L219" s="42">
        <f>SUM(L220:L222)</f>
        <v>415861</v>
      </c>
      <c r="M219" s="42">
        <f>N219+O219+P219+Q219</f>
        <v>885739</v>
      </c>
      <c r="N219" s="42"/>
      <c r="O219" s="42"/>
      <c r="P219" s="42"/>
      <c r="Q219" s="42">
        <f>SUM(Q220:Q222)</f>
        <v>885739</v>
      </c>
    </row>
    <row r="220" spans="1:17" ht="11.25" customHeight="1">
      <c r="A220" s="47"/>
      <c r="B220" s="55" t="s">
        <v>89</v>
      </c>
      <c r="C220" s="11"/>
      <c r="D220" s="11"/>
      <c r="E220" s="19">
        <f>F220+G220</f>
        <v>0</v>
      </c>
      <c r="F220" s="19">
        <v>0</v>
      </c>
      <c r="G220" s="19">
        <v>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11.25">
      <c r="A221" s="47"/>
      <c r="B221" s="75">
        <v>2007</v>
      </c>
      <c r="C221" s="11">
        <v>22</v>
      </c>
      <c r="D221" s="111">
        <v>801</v>
      </c>
      <c r="E221" s="19">
        <f>F221+G221</f>
        <v>1301600</v>
      </c>
      <c r="F221" s="19">
        <v>415861</v>
      </c>
      <c r="G221" s="19">
        <v>885739</v>
      </c>
      <c r="H221" s="25">
        <f>I221+M221</f>
        <v>1301600</v>
      </c>
      <c r="I221" s="24">
        <f>J221+K221+L221</f>
        <v>415861</v>
      </c>
      <c r="J221" s="25"/>
      <c r="K221" s="25"/>
      <c r="L221" s="25">
        <v>415861</v>
      </c>
      <c r="M221" s="25">
        <f>N221+O221+P221+Q221</f>
        <v>885739</v>
      </c>
      <c r="N221" s="25"/>
      <c r="O221" s="25"/>
      <c r="P221" s="25"/>
      <c r="Q221" s="25">
        <v>885739</v>
      </c>
    </row>
    <row r="222" spans="1:17" ht="11.25">
      <c r="A222" s="47"/>
      <c r="B222" s="75">
        <v>2008</v>
      </c>
      <c r="C222" s="11"/>
      <c r="D222" s="111">
        <v>80195</v>
      </c>
      <c r="E222" s="23"/>
      <c r="F222" s="23"/>
      <c r="G222" s="23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4.25" customHeight="1">
      <c r="A223" s="44"/>
      <c r="B223" s="65" t="s">
        <v>21</v>
      </c>
      <c r="C223" s="12"/>
      <c r="D223" s="12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ht="14.25" customHeight="1" hidden="1">
      <c r="A224" s="47"/>
      <c r="B224" s="68"/>
      <c r="C224" s="11"/>
      <c r="D224" s="11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4.25" customHeight="1" hidden="1">
      <c r="A225" s="47"/>
      <c r="B225" s="68"/>
      <c r="C225" s="11"/>
      <c r="D225" s="11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14.25" customHeight="1" hidden="1">
      <c r="A226" s="47"/>
      <c r="B226" s="68"/>
      <c r="C226" s="11"/>
      <c r="D226" s="11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1.25" hidden="1">
      <c r="A227" s="47"/>
      <c r="B227" s="68"/>
      <c r="C227" s="11"/>
      <c r="D227" s="11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11.25" hidden="1">
      <c r="A228" s="47"/>
      <c r="B228" s="68"/>
      <c r="C228" s="11"/>
      <c r="D228" s="1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11.25" hidden="1">
      <c r="A229" s="47"/>
      <c r="B229" s="68"/>
      <c r="C229" s="11"/>
      <c r="D229" s="1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27" customHeight="1">
      <c r="A230" s="93"/>
      <c r="B230" s="94" t="s">
        <v>69</v>
      </c>
      <c r="C230" s="14"/>
      <c r="D230" s="14"/>
      <c r="E230" s="42">
        <f>F230+G230</f>
        <v>4226503</v>
      </c>
      <c r="F230" s="42">
        <f>F235+F244+F251+F258+F265+F272+F279</f>
        <v>894988</v>
      </c>
      <c r="G230" s="42">
        <f>G235+G244+G251+G258+G265+G272+G279</f>
        <v>3331515</v>
      </c>
      <c r="H230" s="42">
        <f>I230+M230</f>
        <v>2435396</v>
      </c>
      <c r="I230" s="42">
        <f>J230+K230+L230</f>
        <v>512500</v>
      </c>
      <c r="J230" s="42"/>
      <c r="K230" s="42"/>
      <c r="L230" s="42">
        <f>L235+L244+L251+L258+L265+L272+L279</f>
        <v>512500</v>
      </c>
      <c r="M230" s="42">
        <f>N230+O230+P230+Q230</f>
        <v>1922896</v>
      </c>
      <c r="N230" s="42"/>
      <c r="O230" s="42"/>
      <c r="P230" s="42"/>
      <c r="Q230" s="42">
        <f>Q235+Q244+Q251+Q258+Q265+Q272+Q279</f>
        <v>1922896</v>
      </c>
    </row>
    <row r="231" spans="1:17" ht="33.75">
      <c r="A231" s="77"/>
      <c r="B231" s="57" t="s">
        <v>91</v>
      </c>
      <c r="C231" s="11"/>
      <c r="D231" s="1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67.5">
      <c r="A232" s="77"/>
      <c r="B232" s="45" t="s">
        <v>92</v>
      </c>
      <c r="C232" s="11"/>
      <c r="D232" s="11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11.25">
      <c r="A233" s="77"/>
      <c r="B233" s="56" t="s">
        <v>93</v>
      </c>
      <c r="C233" s="11"/>
      <c r="D233" s="11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45">
      <c r="A234" s="52" t="s">
        <v>116</v>
      </c>
      <c r="B234" s="38" t="s">
        <v>94</v>
      </c>
      <c r="C234" s="11"/>
      <c r="D234" s="11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11.25">
      <c r="A235" s="77"/>
      <c r="B235" s="72" t="s">
        <v>36</v>
      </c>
      <c r="C235" s="2"/>
      <c r="D235" s="2"/>
      <c r="E235" s="42">
        <f>F235+G235</f>
        <v>3579953</v>
      </c>
      <c r="F235" s="42">
        <f>SUM(F236:F238)</f>
        <v>894988</v>
      </c>
      <c r="G235" s="42">
        <f>SUM(G236:G238)</f>
        <v>2684965</v>
      </c>
      <c r="H235" s="42">
        <f>I235+M235</f>
        <v>2050000</v>
      </c>
      <c r="I235" s="42">
        <f>J235+K235+L235</f>
        <v>512500</v>
      </c>
      <c r="J235" s="42"/>
      <c r="K235" s="42"/>
      <c r="L235" s="42">
        <f>SUM(L236:L239)</f>
        <v>512500</v>
      </c>
      <c r="M235" s="42">
        <f>N235+O235+P235+Q235</f>
        <v>1537500</v>
      </c>
      <c r="N235" s="42"/>
      <c r="O235" s="42"/>
      <c r="P235" s="42"/>
      <c r="Q235" s="42">
        <f>SUM(Q236:Q238)</f>
        <v>1537500</v>
      </c>
    </row>
    <row r="236" spans="1:17" ht="11.25" customHeight="1">
      <c r="A236" s="77"/>
      <c r="B236" s="64" t="s">
        <v>89</v>
      </c>
      <c r="C236" s="11"/>
      <c r="D236" s="111">
        <v>853</v>
      </c>
      <c r="E236" s="19">
        <f>F236+G236</f>
        <v>970847</v>
      </c>
      <c r="F236" s="19">
        <v>242712</v>
      </c>
      <c r="G236" s="19">
        <v>728135</v>
      </c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1.25">
      <c r="A237" s="77"/>
      <c r="B237" s="45">
        <v>2007</v>
      </c>
      <c r="C237" s="11">
        <v>21</v>
      </c>
      <c r="D237" s="111">
        <v>85395</v>
      </c>
      <c r="E237" s="19">
        <f>F237+G237</f>
        <v>2050000</v>
      </c>
      <c r="F237" s="19">
        <v>512500</v>
      </c>
      <c r="G237" s="19">
        <v>1537500</v>
      </c>
      <c r="H237" s="25">
        <f>I237+M237</f>
        <v>2050000</v>
      </c>
      <c r="I237" s="25">
        <f>J237+K237+L237</f>
        <v>512500</v>
      </c>
      <c r="J237" s="25"/>
      <c r="K237" s="25"/>
      <c r="L237" s="25">
        <v>512500</v>
      </c>
      <c r="M237" s="25">
        <f>N237+O237+P237+Q237</f>
        <v>1537500</v>
      </c>
      <c r="N237" s="25"/>
      <c r="O237" s="25"/>
      <c r="P237" s="25"/>
      <c r="Q237" s="25">
        <v>1537500</v>
      </c>
    </row>
    <row r="238" spans="1:17" ht="11.25">
      <c r="A238" s="77"/>
      <c r="B238" s="45">
        <v>2008</v>
      </c>
      <c r="C238" s="11"/>
      <c r="D238" s="11"/>
      <c r="E238" s="19">
        <f>F238+G238</f>
        <v>559106</v>
      </c>
      <c r="F238" s="19">
        <v>139776</v>
      </c>
      <c r="G238" s="19">
        <v>419330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11.25">
      <c r="A239" s="78"/>
      <c r="B239" s="65" t="s">
        <v>21</v>
      </c>
      <c r="C239" s="12"/>
      <c r="D239" s="12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ht="22.5">
      <c r="A240" s="77"/>
      <c r="B240" s="57" t="s">
        <v>56</v>
      </c>
      <c r="C240" s="11"/>
      <c r="D240" s="11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56.25">
      <c r="A241" s="52" t="s">
        <v>117</v>
      </c>
      <c r="B241" s="38" t="s">
        <v>100</v>
      </c>
      <c r="C241" s="11"/>
      <c r="D241" s="11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ht="11.25">
      <c r="A242" s="77"/>
      <c r="B242" s="38"/>
      <c r="C242" s="11"/>
      <c r="D242" s="11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1.25">
      <c r="A243" s="77"/>
      <c r="B243" s="56"/>
      <c r="C243" s="11"/>
      <c r="D243" s="11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11.25">
      <c r="A244" s="77"/>
      <c r="B244" s="72" t="s">
        <v>36</v>
      </c>
      <c r="C244" s="14"/>
      <c r="D244" s="14"/>
      <c r="E244" s="42">
        <f>F244+G244</f>
        <v>280915</v>
      </c>
      <c r="F244" s="42">
        <f>SUM(F245:F248)</f>
        <v>0</v>
      </c>
      <c r="G244" s="42">
        <f>SUM(G245:G248)</f>
        <v>280915</v>
      </c>
      <c r="H244" s="42">
        <f>I244+M244</f>
        <v>175717</v>
      </c>
      <c r="I244" s="42">
        <f>SUM(I245:I247)</f>
        <v>0</v>
      </c>
      <c r="J244" s="42">
        <f>SUM(J245:J247)</f>
        <v>0</v>
      </c>
      <c r="K244" s="42">
        <f>SUM(K245:K247)</f>
        <v>0</v>
      </c>
      <c r="L244" s="42">
        <f>SUM(L245:L247)</f>
        <v>0</v>
      </c>
      <c r="M244" s="42">
        <f>N244+O244+P244+Q244</f>
        <v>175717</v>
      </c>
      <c r="N244" s="42">
        <f>SUM(N245:N248)</f>
        <v>0</v>
      </c>
      <c r="O244" s="42">
        <f>SUM(O245:O248)</f>
        <v>0</v>
      </c>
      <c r="P244" s="42">
        <f>SUM(P245:P248)</f>
        <v>0</v>
      </c>
      <c r="Q244" s="42">
        <f>SUM(Q245:Q248)</f>
        <v>175717</v>
      </c>
    </row>
    <row r="245" spans="1:17" ht="15.75" customHeight="1">
      <c r="A245" s="77"/>
      <c r="B245" s="45" t="s">
        <v>89</v>
      </c>
      <c r="C245" s="11"/>
      <c r="D245" s="11">
        <v>801</v>
      </c>
      <c r="E245" s="19">
        <f>F245+G245</f>
        <v>105198</v>
      </c>
      <c r="F245" s="19">
        <v>0</v>
      </c>
      <c r="G245" s="19">
        <v>105198</v>
      </c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11.25">
      <c r="A246" s="77"/>
      <c r="B246" s="45">
        <v>2007</v>
      </c>
      <c r="C246" s="11">
        <v>23</v>
      </c>
      <c r="D246" s="11"/>
      <c r="E246" s="19">
        <f>F246+G246</f>
        <v>175717</v>
      </c>
      <c r="F246" s="19">
        <v>0</v>
      </c>
      <c r="G246" s="19">
        <v>175717</v>
      </c>
      <c r="H246" s="25">
        <f>I246+M246</f>
        <v>175717</v>
      </c>
      <c r="I246" s="25">
        <f>J246+K246+L246</f>
        <v>0</v>
      </c>
      <c r="J246" s="25"/>
      <c r="K246" s="25"/>
      <c r="L246" s="25"/>
      <c r="M246" s="25">
        <f>N246+O246+P246+Q246</f>
        <v>175717</v>
      </c>
      <c r="N246" s="25"/>
      <c r="O246" s="25"/>
      <c r="P246" s="25"/>
      <c r="Q246" s="25">
        <v>175717</v>
      </c>
    </row>
    <row r="247" spans="1:17" ht="11.25">
      <c r="A247" s="77"/>
      <c r="B247" s="57">
        <v>2008</v>
      </c>
      <c r="C247" s="11"/>
      <c r="D247" s="11">
        <v>80101</v>
      </c>
      <c r="E247" s="23"/>
      <c r="F247" s="23"/>
      <c r="G247" s="23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11.25">
      <c r="A248" s="78"/>
      <c r="B248" s="65" t="s">
        <v>21</v>
      </c>
      <c r="C248" s="12"/>
      <c r="D248" s="12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ht="22.5">
      <c r="A249" s="77"/>
      <c r="B249" s="57" t="s">
        <v>56</v>
      </c>
      <c r="C249" s="11"/>
      <c r="D249" s="11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45">
      <c r="A250" s="52" t="s">
        <v>118</v>
      </c>
      <c r="B250" s="38" t="s">
        <v>102</v>
      </c>
      <c r="C250" s="11"/>
      <c r="D250" s="11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ht="11.25">
      <c r="A251" s="77"/>
      <c r="B251" s="72" t="s">
        <v>36</v>
      </c>
      <c r="C251" s="14"/>
      <c r="D251" s="14"/>
      <c r="E251" s="42">
        <f>F251+G251</f>
        <v>55804</v>
      </c>
      <c r="F251" s="42">
        <f>SUM(F252:F255)</f>
        <v>0</v>
      </c>
      <c r="G251" s="42">
        <f>SUM(G252:G255)</f>
        <v>55804</v>
      </c>
      <c r="H251" s="42">
        <f>I251+M251</f>
        <v>27871</v>
      </c>
      <c r="I251" s="42">
        <f>J251+K251+L251</f>
        <v>0</v>
      </c>
      <c r="J251" s="42">
        <f>SUM(J252:J254)</f>
        <v>0</v>
      </c>
      <c r="K251" s="42">
        <f>SUM(K252:K254)</f>
        <v>0</v>
      </c>
      <c r="L251" s="42">
        <f>SUM(L252:L254)</f>
        <v>0</v>
      </c>
      <c r="M251" s="42">
        <f>N251+O251+P251+Q251</f>
        <v>27871</v>
      </c>
      <c r="N251" s="42">
        <f>SUM(N252:N255)</f>
        <v>0</v>
      </c>
      <c r="O251" s="42">
        <f>SUM(O252:O255)</f>
        <v>0</v>
      </c>
      <c r="P251" s="42">
        <f>SUM(P252:P255)</f>
        <v>0</v>
      </c>
      <c r="Q251" s="42">
        <f>SUM(Q252:Q255)</f>
        <v>27871</v>
      </c>
    </row>
    <row r="252" spans="1:17" ht="14.25" customHeight="1">
      <c r="A252" s="77"/>
      <c r="B252" s="45" t="s">
        <v>89</v>
      </c>
      <c r="C252" s="11"/>
      <c r="D252" s="11">
        <v>801</v>
      </c>
      <c r="E252" s="19">
        <f>F252+G252</f>
        <v>27933</v>
      </c>
      <c r="F252" s="19">
        <v>0</v>
      </c>
      <c r="G252" s="19">
        <v>27933</v>
      </c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11.25">
      <c r="A253" s="77"/>
      <c r="B253" s="45">
        <v>2007</v>
      </c>
      <c r="C253" s="11">
        <v>23</v>
      </c>
      <c r="D253" s="11"/>
      <c r="E253" s="23">
        <f>F253+G253</f>
        <v>27871</v>
      </c>
      <c r="F253" s="23">
        <v>0</v>
      </c>
      <c r="G253" s="23">
        <v>27871</v>
      </c>
      <c r="H253" s="25">
        <f>I253+M253</f>
        <v>27871</v>
      </c>
      <c r="I253" s="25">
        <f>J253+K253+L253</f>
        <v>0</v>
      </c>
      <c r="J253" s="25"/>
      <c r="K253" s="25"/>
      <c r="L253" s="25"/>
      <c r="M253" s="25">
        <f>N253+O253+P253+Q253</f>
        <v>27871</v>
      </c>
      <c r="N253" s="25"/>
      <c r="O253" s="25"/>
      <c r="P253" s="25"/>
      <c r="Q253" s="25">
        <v>27871</v>
      </c>
    </row>
    <row r="254" spans="1:17" ht="11.25">
      <c r="A254" s="77"/>
      <c r="B254" s="57">
        <v>2008</v>
      </c>
      <c r="C254" s="11"/>
      <c r="D254" s="11">
        <v>80104</v>
      </c>
      <c r="E254" s="19"/>
      <c r="F254" s="19"/>
      <c r="G254" s="19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11.25">
      <c r="A255" s="78"/>
      <c r="B255" s="65" t="s">
        <v>21</v>
      </c>
      <c r="C255" s="12"/>
      <c r="D255" s="12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ht="22.5">
      <c r="A256" s="77"/>
      <c r="B256" s="57" t="s">
        <v>56</v>
      </c>
      <c r="C256" s="11"/>
      <c r="D256" s="11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45">
      <c r="A257" s="52" t="s">
        <v>119</v>
      </c>
      <c r="B257" s="38" t="s">
        <v>103</v>
      </c>
      <c r="C257" s="11"/>
      <c r="D257" s="11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11.25">
      <c r="A258" s="77"/>
      <c r="B258" s="72" t="s">
        <v>36</v>
      </c>
      <c r="C258" s="14"/>
      <c r="D258" s="14"/>
      <c r="E258" s="42">
        <f>F258+G258</f>
        <v>192525</v>
      </c>
      <c r="F258" s="42">
        <f>SUM(F259:F262)</f>
        <v>0</v>
      </c>
      <c r="G258" s="42">
        <f>SUM(G259:G262)</f>
        <v>192525</v>
      </c>
      <c r="H258" s="42">
        <f>I258+M258</f>
        <v>124430</v>
      </c>
      <c r="I258" s="42">
        <f>J258+K258+L258</f>
        <v>0</v>
      </c>
      <c r="J258" s="42">
        <f>SUM(J259:J262)</f>
        <v>0</v>
      </c>
      <c r="K258" s="42">
        <f>SUM(K259:K262)</f>
        <v>0</v>
      </c>
      <c r="L258" s="42">
        <f>SUM(L259:L262)</f>
        <v>0</v>
      </c>
      <c r="M258" s="42">
        <f>N258+O258+P258+Q258</f>
        <v>124430</v>
      </c>
      <c r="N258" s="42">
        <f>SUM(N259:N262)</f>
        <v>0</v>
      </c>
      <c r="O258" s="42">
        <f>SUM(O259:O262)</f>
        <v>0</v>
      </c>
      <c r="P258" s="42">
        <f>SUM(P259:P262)</f>
        <v>0</v>
      </c>
      <c r="Q258" s="42">
        <f>SUM(Q259:Q262)</f>
        <v>124430</v>
      </c>
    </row>
    <row r="259" spans="1:17" ht="15" customHeight="1">
      <c r="A259" s="77"/>
      <c r="B259" s="45" t="s">
        <v>89</v>
      </c>
      <c r="C259" s="11"/>
      <c r="D259" s="11">
        <v>801</v>
      </c>
      <c r="E259" s="19">
        <f>F259+G259</f>
        <v>68095</v>
      </c>
      <c r="F259" s="19">
        <v>0</v>
      </c>
      <c r="G259" s="19">
        <v>68095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11.25">
      <c r="A260" s="77"/>
      <c r="B260" s="45">
        <v>2007</v>
      </c>
      <c r="C260" s="11">
        <v>23</v>
      </c>
      <c r="D260" s="11"/>
      <c r="E260" s="19">
        <f>F260+G260</f>
        <v>124430</v>
      </c>
      <c r="F260" s="19">
        <v>0</v>
      </c>
      <c r="G260" s="19">
        <v>124430</v>
      </c>
      <c r="H260" s="25">
        <f>I260+M260</f>
        <v>124430</v>
      </c>
      <c r="I260" s="25">
        <f>J260+K260+L260</f>
        <v>0</v>
      </c>
      <c r="J260" s="25"/>
      <c r="K260" s="25"/>
      <c r="L260" s="25"/>
      <c r="M260" s="25">
        <f>N260+O260+P260+Q260</f>
        <v>124430</v>
      </c>
      <c r="N260" s="25"/>
      <c r="O260" s="25"/>
      <c r="P260" s="25"/>
      <c r="Q260" s="25">
        <v>124430</v>
      </c>
    </row>
    <row r="261" spans="1:17" ht="11.25">
      <c r="A261" s="77"/>
      <c r="B261" s="57">
        <v>2008</v>
      </c>
      <c r="C261" s="11"/>
      <c r="D261" s="11">
        <v>80110</v>
      </c>
      <c r="E261" s="19"/>
      <c r="F261" s="19"/>
      <c r="G261" s="19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1.25">
      <c r="A262" s="78"/>
      <c r="B262" s="65" t="s">
        <v>21</v>
      </c>
      <c r="C262" s="12"/>
      <c r="D262" s="12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ht="22.5">
      <c r="A263" s="77"/>
      <c r="B263" s="57" t="s">
        <v>56</v>
      </c>
      <c r="C263" s="11"/>
      <c r="D263" s="11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56.25">
      <c r="A264" s="52" t="s">
        <v>120</v>
      </c>
      <c r="B264" s="38" t="s">
        <v>101</v>
      </c>
      <c r="C264" s="11"/>
      <c r="D264" s="11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1.25">
      <c r="A265" s="77"/>
      <c r="B265" s="72" t="s">
        <v>36</v>
      </c>
      <c r="C265" s="14"/>
      <c r="D265" s="14"/>
      <c r="E265" s="42">
        <f>F265+G265</f>
        <v>82096</v>
      </c>
      <c r="F265" s="42">
        <f>SUM(F266:F269)</f>
        <v>0</v>
      </c>
      <c r="G265" s="42">
        <f>SUM(G266:G269)</f>
        <v>82096</v>
      </c>
      <c r="H265" s="42">
        <f>I265+M265</f>
        <v>41568</v>
      </c>
      <c r="I265" s="42">
        <f>J265+K265+L265</f>
        <v>0</v>
      </c>
      <c r="J265" s="42">
        <f>SUM(J266:J269)</f>
        <v>0</v>
      </c>
      <c r="K265" s="42">
        <f>SUM(K266:K269)</f>
        <v>0</v>
      </c>
      <c r="L265" s="42">
        <f>SUM(L266:L269)</f>
        <v>0</v>
      </c>
      <c r="M265" s="42">
        <f>N265+O265+P265+Q265</f>
        <v>41568</v>
      </c>
      <c r="N265" s="42">
        <f>SUM(N266:N269)</f>
        <v>0</v>
      </c>
      <c r="O265" s="42">
        <f>SUM(O266:O269)</f>
        <v>0</v>
      </c>
      <c r="P265" s="42">
        <f>SUM(P266:P269)</f>
        <v>0</v>
      </c>
      <c r="Q265" s="42">
        <f>SUM(Q266:Q269)</f>
        <v>41568</v>
      </c>
    </row>
    <row r="266" spans="1:17" ht="15" customHeight="1">
      <c r="A266" s="77"/>
      <c r="B266" s="45" t="s">
        <v>89</v>
      </c>
      <c r="C266" s="11"/>
      <c r="D266" s="11">
        <v>801</v>
      </c>
      <c r="E266" s="19">
        <f>F266+G266</f>
        <v>40528</v>
      </c>
      <c r="F266" s="19">
        <v>0</v>
      </c>
      <c r="G266" s="19">
        <v>40528</v>
      </c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11.25">
      <c r="A267" s="77"/>
      <c r="B267" s="45">
        <v>2007</v>
      </c>
      <c r="C267" s="11">
        <v>23</v>
      </c>
      <c r="D267" s="11"/>
      <c r="E267" s="19">
        <f>F267+G267</f>
        <v>41568</v>
      </c>
      <c r="F267" s="19">
        <v>0</v>
      </c>
      <c r="G267" s="19">
        <v>41568</v>
      </c>
      <c r="H267" s="25">
        <f>I267+M267</f>
        <v>41568</v>
      </c>
      <c r="I267" s="25"/>
      <c r="J267" s="25"/>
      <c r="K267" s="25"/>
      <c r="L267" s="25"/>
      <c r="M267" s="25">
        <f>N267+O267+P267+Q267</f>
        <v>41568</v>
      </c>
      <c r="N267" s="25"/>
      <c r="O267" s="25"/>
      <c r="P267" s="25"/>
      <c r="Q267" s="25">
        <v>41568</v>
      </c>
    </row>
    <row r="268" spans="1:17" ht="11.25">
      <c r="A268" s="77"/>
      <c r="B268" s="57">
        <v>2008</v>
      </c>
      <c r="C268" s="11"/>
      <c r="D268" s="11">
        <v>80120</v>
      </c>
      <c r="E268" s="19"/>
      <c r="F268" s="19"/>
      <c r="G268" s="19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11.25">
      <c r="A269" s="78"/>
      <c r="B269" s="65" t="s">
        <v>21</v>
      </c>
      <c r="C269" s="12"/>
      <c r="D269" s="12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ht="22.5">
      <c r="A270" s="77"/>
      <c r="B270" s="57" t="s">
        <v>126</v>
      </c>
      <c r="C270" s="11"/>
      <c r="D270" s="11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22.5">
      <c r="A271" s="77" t="s">
        <v>128</v>
      </c>
      <c r="B271" s="38" t="s">
        <v>127</v>
      </c>
      <c r="C271" s="11"/>
      <c r="D271" s="11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11.25">
      <c r="A272" s="77"/>
      <c r="B272" s="72" t="s">
        <v>36</v>
      </c>
      <c r="C272" s="14"/>
      <c r="D272" s="14"/>
      <c r="E272" s="42">
        <f>F272+G272</f>
        <v>27410</v>
      </c>
      <c r="F272" s="42">
        <f>SUM(F273:F276)</f>
        <v>0</v>
      </c>
      <c r="G272" s="42">
        <f>SUM(G273:G276)</f>
        <v>27410</v>
      </c>
      <c r="H272" s="42">
        <f>I272+M272</f>
        <v>8010</v>
      </c>
      <c r="I272" s="42"/>
      <c r="J272" s="42">
        <f>SUM(J273:J275)</f>
        <v>0</v>
      </c>
      <c r="K272" s="42">
        <f>SUM(K273:K275)</f>
        <v>0</v>
      </c>
      <c r="L272" s="42">
        <f>SUM(L273:L275)</f>
        <v>0</v>
      </c>
      <c r="M272" s="42">
        <f>N272+O272+P272+Q272</f>
        <v>8010</v>
      </c>
      <c r="N272" s="42"/>
      <c r="O272" s="42"/>
      <c r="P272" s="42"/>
      <c r="Q272" s="42">
        <f>SUM(Q273:Q276)</f>
        <v>8010</v>
      </c>
    </row>
    <row r="273" spans="1:17" ht="15" customHeight="1">
      <c r="A273" s="77"/>
      <c r="B273" s="45" t="s">
        <v>89</v>
      </c>
      <c r="C273" s="11"/>
      <c r="D273" s="11">
        <v>854</v>
      </c>
      <c r="E273" s="19">
        <f>F273+G273</f>
        <v>11250</v>
      </c>
      <c r="F273" s="19"/>
      <c r="G273" s="19">
        <v>11250</v>
      </c>
      <c r="H273" s="100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11.25">
      <c r="A274" s="77"/>
      <c r="B274" s="45">
        <v>2007</v>
      </c>
      <c r="C274" s="11">
        <v>22</v>
      </c>
      <c r="D274" s="11"/>
      <c r="E274" s="19">
        <f>F274+G274</f>
        <v>16160</v>
      </c>
      <c r="F274" s="19"/>
      <c r="G274" s="19">
        <v>16160</v>
      </c>
      <c r="H274" s="46">
        <f>I274+M274</f>
        <v>8010</v>
      </c>
      <c r="I274" s="25">
        <f>J274+K274+L274</f>
        <v>0</v>
      </c>
      <c r="J274" s="25"/>
      <c r="K274" s="25"/>
      <c r="L274" s="25"/>
      <c r="M274" s="25">
        <f>N274+O274+P274+Q274</f>
        <v>8010</v>
      </c>
      <c r="N274" s="25"/>
      <c r="O274" s="25"/>
      <c r="P274" s="25"/>
      <c r="Q274" s="25">
        <v>8010</v>
      </c>
    </row>
    <row r="275" spans="1:17" ht="11.25">
      <c r="A275" s="77"/>
      <c r="B275" s="57">
        <v>2008</v>
      </c>
      <c r="C275" s="11"/>
      <c r="D275" s="11">
        <v>85421</v>
      </c>
      <c r="E275" s="19"/>
      <c r="F275" s="19"/>
      <c r="G275" s="19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11.25">
      <c r="A276" s="78"/>
      <c r="B276" s="65" t="s">
        <v>21</v>
      </c>
      <c r="C276" s="12"/>
      <c r="D276" s="12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ht="22.5">
      <c r="A277" s="77"/>
      <c r="B277" s="57" t="s">
        <v>138</v>
      </c>
      <c r="C277" s="11"/>
      <c r="D277" s="11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45">
      <c r="A278" s="52" t="s">
        <v>137</v>
      </c>
      <c r="B278" s="38" t="s">
        <v>140</v>
      </c>
      <c r="C278" s="11"/>
      <c r="D278" s="11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ht="11.25">
      <c r="A279" s="77"/>
      <c r="B279" s="72" t="s">
        <v>36</v>
      </c>
      <c r="C279" s="14"/>
      <c r="D279" s="14"/>
      <c r="E279" s="42">
        <f>F279+G279</f>
        <v>7800</v>
      </c>
      <c r="F279" s="42">
        <f>SUM(F280:F283)</f>
        <v>0</v>
      </c>
      <c r="G279" s="42">
        <f>SUM(G280:G283)</f>
        <v>7800</v>
      </c>
      <c r="H279" s="42">
        <f>I279+M279</f>
        <v>7800</v>
      </c>
      <c r="I279" s="42">
        <f>J279+K279+L279</f>
        <v>0</v>
      </c>
      <c r="J279" s="42">
        <f>SUM(J280:J283)</f>
        <v>0</v>
      </c>
      <c r="K279" s="42">
        <f>SUM(K280:K283)</f>
        <v>0</v>
      </c>
      <c r="L279" s="42">
        <f>SUM(L280:L283)</f>
        <v>0</v>
      </c>
      <c r="M279" s="42">
        <f>N279+O279+P279+Q279</f>
        <v>7800</v>
      </c>
      <c r="N279" s="42">
        <f>SUM(N280:N283)</f>
        <v>0</v>
      </c>
      <c r="O279" s="42">
        <f>SUM(O280:O283)</f>
        <v>0</v>
      </c>
      <c r="P279" s="42">
        <f>SUM(P280:P283)</f>
        <v>0</v>
      </c>
      <c r="Q279" s="42">
        <f>SUM(Q280:Q283)</f>
        <v>7800</v>
      </c>
    </row>
    <row r="280" spans="1:17" ht="15" customHeight="1">
      <c r="A280" s="77"/>
      <c r="B280" s="45" t="s">
        <v>89</v>
      </c>
      <c r="C280" s="11"/>
      <c r="D280" s="11">
        <v>801</v>
      </c>
      <c r="E280" s="19">
        <f>F280+G280</f>
        <v>0</v>
      </c>
      <c r="F280" s="19">
        <v>0</v>
      </c>
      <c r="G280" s="19">
        <v>0</v>
      </c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ht="11.25">
      <c r="A281" s="77"/>
      <c r="B281" s="45">
        <v>2007</v>
      </c>
      <c r="C281" s="11">
        <v>23</v>
      </c>
      <c r="D281" s="11"/>
      <c r="E281" s="19">
        <f>F281+G281</f>
        <v>7800</v>
      </c>
      <c r="F281" s="19">
        <v>0</v>
      </c>
      <c r="G281" s="19">
        <v>7800</v>
      </c>
      <c r="H281" s="25">
        <f>I281+M281</f>
        <v>7800</v>
      </c>
      <c r="I281" s="25"/>
      <c r="J281" s="25"/>
      <c r="K281" s="25"/>
      <c r="L281" s="25"/>
      <c r="M281" s="25">
        <f>N281+O281+P281+Q281</f>
        <v>7800</v>
      </c>
      <c r="N281" s="25"/>
      <c r="O281" s="25"/>
      <c r="P281" s="25"/>
      <c r="Q281" s="25">
        <v>7800</v>
      </c>
    </row>
    <row r="282" spans="1:17" ht="11.25">
      <c r="A282" s="77"/>
      <c r="B282" s="57">
        <v>2008</v>
      </c>
      <c r="C282" s="11"/>
      <c r="D282" s="11">
        <v>80110</v>
      </c>
      <c r="E282" s="19"/>
      <c r="F282" s="19"/>
      <c r="G282" s="19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1.25">
      <c r="A283" s="78"/>
      <c r="B283" s="65" t="s">
        <v>21</v>
      </c>
      <c r="C283" s="12"/>
      <c r="D283" s="12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ht="11.25" hidden="1">
      <c r="A284" s="77"/>
      <c r="B284" s="68"/>
      <c r="C284" s="11"/>
      <c r="D284" s="11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1.25" hidden="1">
      <c r="A285" s="77"/>
      <c r="B285" s="68"/>
      <c r="C285" s="11"/>
      <c r="D285" s="11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11.25" hidden="1">
      <c r="A286" s="77"/>
      <c r="B286" s="68"/>
      <c r="C286" s="11"/>
      <c r="D286" s="11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1.25" hidden="1">
      <c r="A287" s="77"/>
      <c r="B287" s="68"/>
      <c r="C287" s="11"/>
      <c r="D287" s="11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1.25" hidden="1">
      <c r="A288" s="77"/>
      <c r="B288" s="68"/>
      <c r="C288" s="11"/>
      <c r="D288" s="11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ht="11.25" hidden="1">
      <c r="A289" s="77"/>
      <c r="B289" s="68"/>
      <c r="C289" s="11"/>
      <c r="D289" s="11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1.25" hidden="1">
      <c r="A290" s="77"/>
      <c r="B290" s="68"/>
      <c r="C290" s="11"/>
      <c r="D290" s="11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ht="11.25" hidden="1">
      <c r="A291" s="77"/>
      <c r="B291" s="68"/>
      <c r="C291" s="11"/>
      <c r="D291" s="11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11.25" hidden="1">
      <c r="A292" s="77"/>
      <c r="B292" s="68"/>
      <c r="C292" s="11"/>
      <c r="D292" s="11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11.25" hidden="1">
      <c r="A293" s="77"/>
      <c r="B293" s="68"/>
      <c r="C293" s="11"/>
      <c r="D293" s="11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11.25" hidden="1">
      <c r="A294" s="77"/>
      <c r="B294" s="68"/>
      <c r="C294" s="11"/>
      <c r="D294" s="11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1.25" hidden="1">
      <c r="A295" s="77"/>
      <c r="B295" s="68"/>
      <c r="C295" s="11"/>
      <c r="D295" s="11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s="40" customFormat="1" ht="11.25" hidden="1">
      <c r="A296" s="77"/>
      <c r="B296" s="68"/>
      <c r="C296" s="11"/>
      <c r="D296" s="11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s="40" customFormat="1" ht="11.25" hidden="1">
      <c r="A297" s="77"/>
      <c r="B297" s="68"/>
      <c r="C297" s="11"/>
      <c r="D297" s="11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s="40" customFormat="1" ht="11.25" hidden="1">
      <c r="A298" s="78"/>
      <c r="B298" s="65"/>
      <c r="C298" s="12"/>
      <c r="D298" s="12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ht="46.5" customHeight="1">
      <c r="A299" s="108" t="s">
        <v>70</v>
      </c>
      <c r="B299" s="94" t="s">
        <v>71</v>
      </c>
      <c r="C299" s="131" t="s">
        <v>27</v>
      </c>
      <c r="D299" s="131"/>
      <c r="E299" s="42">
        <f>E138+E17</f>
        <v>571732600</v>
      </c>
      <c r="F299" s="42">
        <f>F138+F17</f>
        <v>288177392</v>
      </c>
      <c r="G299" s="42">
        <f>G138+G17</f>
        <v>283555208</v>
      </c>
      <c r="H299" s="42">
        <f>I299+M299</f>
        <v>110602375</v>
      </c>
      <c r="I299" s="42">
        <f aca="true" t="shared" si="3" ref="I299:Q299">I138+I17</f>
        <v>49768844</v>
      </c>
      <c r="J299" s="42">
        <f t="shared" si="3"/>
        <v>0</v>
      </c>
      <c r="K299" s="42">
        <f t="shared" si="3"/>
        <v>0</v>
      </c>
      <c r="L299" s="42">
        <f t="shared" si="3"/>
        <v>49768844</v>
      </c>
      <c r="M299" s="42">
        <f t="shared" si="3"/>
        <v>60833531</v>
      </c>
      <c r="N299" s="42">
        <f t="shared" si="3"/>
        <v>0</v>
      </c>
      <c r="O299" s="42">
        <f t="shared" si="3"/>
        <v>0</v>
      </c>
      <c r="P299" s="42">
        <f t="shared" si="3"/>
        <v>0</v>
      </c>
      <c r="Q299" s="42">
        <f t="shared" si="3"/>
        <v>60833531</v>
      </c>
    </row>
    <row r="300" spans="1:17" ht="11.25">
      <c r="A300" s="96"/>
      <c r="B300" s="97"/>
      <c r="C300" s="98"/>
      <c r="D300" s="99"/>
      <c r="E300" s="100"/>
      <c r="F300" s="100"/>
      <c r="G300" s="100"/>
      <c r="H300" s="102"/>
      <c r="I300" s="100"/>
      <c r="J300" s="103"/>
      <c r="K300" s="100"/>
      <c r="L300" s="103"/>
      <c r="M300" s="100"/>
      <c r="N300" s="102"/>
      <c r="O300" s="100"/>
      <c r="P300" s="100"/>
      <c r="Q300" s="100"/>
    </row>
    <row r="301" spans="1:18" s="13" customFormat="1" ht="21" customHeight="1">
      <c r="A301" s="109" t="s">
        <v>68</v>
      </c>
      <c r="B301" s="104" t="s">
        <v>24</v>
      </c>
      <c r="C301" s="130" t="s">
        <v>27</v>
      </c>
      <c r="D301" s="130"/>
      <c r="E301" s="41">
        <f>F301+G301</f>
        <v>590850</v>
      </c>
      <c r="F301" s="41">
        <f>F304</f>
        <v>0</v>
      </c>
      <c r="G301" s="41">
        <f>G304</f>
        <v>590850</v>
      </c>
      <c r="H301" s="101">
        <f>I301+M301</f>
        <v>401942</v>
      </c>
      <c r="I301" s="41">
        <f>J301+K301+L301</f>
        <v>0</v>
      </c>
      <c r="J301" s="101"/>
      <c r="K301" s="41"/>
      <c r="L301" s="101">
        <f>L304</f>
        <v>0</v>
      </c>
      <c r="M301" s="41">
        <f>N301+O301+P301+Q301</f>
        <v>401942</v>
      </c>
      <c r="N301" s="101"/>
      <c r="O301" s="41"/>
      <c r="P301" s="41"/>
      <c r="Q301" s="101">
        <f>Q304</f>
        <v>401942</v>
      </c>
      <c r="R301" s="95"/>
    </row>
    <row r="302" spans="1:17" ht="11.25">
      <c r="A302" s="77"/>
      <c r="B302" s="57" t="s">
        <v>98</v>
      </c>
      <c r="C302" s="11"/>
      <c r="D302" s="11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ht="56.25">
      <c r="A303" s="52" t="s">
        <v>20</v>
      </c>
      <c r="B303" s="38" t="s">
        <v>97</v>
      </c>
      <c r="C303" s="11"/>
      <c r="D303" s="11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s="13" customFormat="1" ht="11.25">
      <c r="A304" s="107"/>
      <c r="B304" s="72" t="s">
        <v>36</v>
      </c>
      <c r="C304" s="14"/>
      <c r="D304" s="14"/>
      <c r="E304" s="42">
        <f>F304+G304</f>
        <v>590850</v>
      </c>
      <c r="F304" s="42">
        <f>SUM(F305:F309)</f>
        <v>0</v>
      </c>
      <c r="G304" s="42">
        <f>SUM(G305:G309)</f>
        <v>590850</v>
      </c>
      <c r="H304" s="42">
        <f>I304+M304</f>
        <v>401942</v>
      </c>
      <c r="I304" s="42">
        <f>J304+K304+L304</f>
        <v>0</v>
      </c>
      <c r="J304" s="42">
        <f>SUM(J305:J308)</f>
        <v>0</v>
      </c>
      <c r="K304" s="42">
        <f>SUM(K305:K308)</f>
        <v>0</v>
      </c>
      <c r="L304" s="42">
        <f>SUM(L305:L308)</f>
        <v>0</v>
      </c>
      <c r="M304" s="42">
        <f>N304+O304+P304+Q304</f>
        <v>401942</v>
      </c>
      <c r="N304" s="42">
        <f>SUM(N305:N308)</f>
        <v>0</v>
      </c>
      <c r="O304" s="42">
        <f>SUM(O305:O308)</f>
        <v>0</v>
      </c>
      <c r="P304" s="42">
        <f>SUM(P305:P308)</f>
        <v>0</v>
      </c>
      <c r="Q304" s="42">
        <f>SUM(Q305:Q308)</f>
        <v>401942</v>
      </c>
    </row>
    <row r="305" spans="1:17" ht="13.5" customHeight="1">
      <c r="A305" s="77"/>
      <c r="B305" s="45" t="s">
        <v>89</v>
      </c>
      <c r="C305" s="11"/>
      <c r="D305" s="11">
        <v>750</v>
      </c>
      <c r="E305" s="19">
        <f>F305+G305</f>
        <v>60067</v>
      </c>
      <c r="F305" s="19"/>
      <c r="G305" s="19">
        <v>60067</v>
      </c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11.25">
      <c r="A306" s="77"/>
      <c r="B306" s="57">
        <v>2007</v>
      </c>
      <c r="C306" s="11"/>
      <c r="D306" s="11"/>
      <c r="E306" s="19">
        <f>F306+G306</f>
        <v>401942</v>
      </c>
      <c r="F306" s="19"/>
      <c r="G306" s="19">
        <v>401942</v>
      </c>
      <c r="H306" s="25">
        <f>I306+M306</f>
        <v>401942</v>
      </c>
      <c r="I306" s="25">
        <f>J306+K306+L306</f>
        <v>0</v>
      </c>
      <c r="J306" s="25"/>
      <c r="K306" s="25"/>
      <c r="L306" s="25"/>
      <c r="M306" s="25">
        <f>N306+O306+P306+Q306</f>
        <v>401942</v>
      </c>
      <c r="N306" s="25"/>
      <c r="O306" s="25"/>
      <c r="P306" s="25"/>
      <c r="Q306" s="25">
        <v>401942</v>
      </c>
    </row>
    <row r="307" spans="1:17" ht="11.25">
      <c r="A307" s="77"/>
      <c r="B307" s="57">
        <v>2008</v>
      </c>
      <c r="C307" s="11"/>
      <c r="D307" s="11">
        <v>75095</v>
      </c>
      <c r="E307" s="19">
        <f>F307+G307</f>
        <v>128841</v>
      </c>
      <c r="F307" s="19"/>
      <c r="G307" s="19">
        <v>128841</v>
      </c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ht="11.25">
      <c r="A308" s="77"/>
      <c r="B308" s="66">
        <v>2009</v>
      </c>
      <c r="C308" s="11"/>
      <c r="D308" s="11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12.75" customHeight="1">
      <c r="A309" s="47"/>
      <c r="B309" s="112" t="s">
        <v>107</v>
      </c>
      <c r="C309" s="11"/>
      <c r="D309" s="11"/>
      <c r="E309" s="25"/>
      <c r="F309" s="48"/>
      <c r="G309" s="25"/>
      <c r="H309" s="48"/>
      <c r="I309" s="25"/>
      <c r="J309" s="48"/>
      <c r="K309" s="25"/>
      <c r="L309" s="48"/>
      <c r="M309" s="25"/>
      <c r="N309" s="48"/>
      <c r="O309" s="25"/>
      <c r="P309" s="25"/>
      <c r="Q309" s="25"/>
    </row>
    <row r="310" spans="1:17" ht="12.75" customHeight="1" hidden="1">
      <c r="A310" s="47"/>
      <c r="B310" s="71"/>
      <c r="C310" s="11"/>
      <c r="D310" s="11"/>
      <c r="E310" s="25"/>
      <c r="F310" s="48"/>
      <c r="G310" s="25"/>
      <c r="H310" s="48"/>
      <c r="I310" s="25"/>
      <c r="J310" s="48"/>
      <c r="K310" s="25"/>
      <c r="L310" s="48"/>
      <c r="M310" s="25"/>
      <c r="N310" s="48"/>
      <c r="O310" s="25"/>
      <c r="P310" s="25"/>
      <c r="Q310" s="48"/>
    </row>
    <row r="311" spans="1:17" ht="12.75" customHeight="1" hidden="1">
      <c r="A311" s="47"/>
      <c r="B311" s="71"/>
      <c r="C311" s="11"/>
      <c r="D311" s="11"/>
      <c r="E311" s="25"/>
      <c r="F311" s="48"/>
      <c r="G311" s="25"/>
      <c r="H311" s="48"/>
      <c r="I311" s="25"/>
      <c r="J311" s="48"/>
      <c r="K311" s="25"/>
      <c r="L311" s="48"/>
      <c r="M311" s="25"/>
      <c r="N311" s="48"/>
      <c r="O311" s="25"/>
      <c r="P311" s="25"/>
      <c r="Q311" s="48"/>
    </row>
    <row r="312" spans="1:17" ht="12.75" customHeight="1" hidden="1">
      <c r="A312" s="47"/>
      <c r="B312" s="71"/>
      <c r="C312" s="11"/>
      <c r="D312" s="11"/>
      <c r="E312" s="25"/>
      <c r="F312" s="48"/>
      <c r="G312" s="25"/>
      <c r="H312" s="48"/>
      <c r="I312" s="25"/>
      <c r="J312" s="48"/>
      <c r="K312" s="25"/>
      <c r="L312" s="48"/>
      <c r="M312" s="25"/>
      <c r="N312" s="48"/>
      <c r="O312" s="25"/>
      <c r="P312" s="25"/>
      <c r="Q312" s="48"/>
    </row>
    <row r="313" spans="1:17" ht="12.75" customHeight="1" hidden="1">
      <c r="A313" s="47"/>
      <c r="B313" s="71"/>
      <c r="C313" s="11"/>
      <c r="D313" s="11"/>
      <c r="E313" s="25"/>
      <c r="F313" s="48"/>
      <c r="G313" s="25"/>
      <c r="H313" s="48"/>
      <c r="I313" s="25"/>
      <c r="J313" s="48"/>
      <c r="K313" s="25"/>
      <c r="L313" s="48"/>
      <c r="M313" s="25"/>
      <c r="N313" s="48"/>
      <c r="O313" s="25"/>
      <c r="P313" s="25"/>
      <c r="Q313" s="48"/>
    </row>
    <row r="314" spans="1:17" ht="12.75" customHeight="1" hidden="1">
      <c r="A314" s="47"/>
      <c r="B314" s="71"/>
      <c r="C314" s="11"/>
      <c r="D314" s="11"/>
      <c r="E314" s="25"/>
      <c r="F314" s="48"/>
      <c r="G314" s="25"/>
      <c r="H314" s="48"/>
      <c r="I314" s="25"/>
      <c r="J314" s="48"/>
      <c r="K314" s="25"/>
      <c r="L314" s="48"/>
      <c r="M314" s="25"/>
      <c r="N314" s="48"/>
      <c r="O314" s="25"/>
      <c r="P314" s="25"/>
      <c r="Q314" s="48"/>
    </row>
    <row r="315" spans="1:17" ht="12.75" customHeight="1" hidden="1">
      <c r="A315" s="47"/>
      <c r="B315" s="71"/>
      <c r="C315" s="11"/>
      <c r="D315" s="11"/>
      <c r="E315" s="25"/>
      <c r="F315" s="48"/>
      <c r="G315" s="25"/>
      <c r="H315" s="48"/>
      <c r="I315" s="25"/>
      <c r="J315" s="48"/>
      <c r="K315" s="25"/>
      <c r="L315" s="48"/>
      <c r="M315" s="25"/>
      <c r="N315" s="48"/>
      <c r="O315" s="25"/>
      <c r="P315" s="25"/>
      <c r="Q315" s="48"/>
    </row>
    <row r="316" spans="1:17" ht="12.75" customHeight="1" hidden="1">
      <c r="A316" s="47"/>
      <c r="B316" s="71"/>
      <c r="C316" s="11"/>
      <c r="D316" s="11"/>
      <c r="E316" s="25"/>
      <c r="F316" s="48"/>
      <c r="G316" s="25"/>
      <c r="H316" s="48"/>
      <c r="I316" s="25"/>
      <c r="J316" s="48"/>
      <c r="K316" s="25"/>
      <c r="L316" s="48"/>
      <c r="M316" s="25"/>
      <c r="N316" s="48"/>
      <c r="O316" s="25"/>
      <c r="P316" s="25"/>
      <c r="Q316" s="48"/>
    </row>
    <row r="317" spans="1:17" ht="12.75" customHeight="1" hidden="1">
      <c r="A317" s="44"/>
      <c r="B317" s="106"/>
      <c r="C317" s="12"/>
      <c r="D317" s="12"/>
      <c r="E317" s="23"/>
      <c r="F317" s="58"/>
      <c r="G317" s="23"/>
      <c r="H317" s="58"/>
      <c r="I317" s="23"/>
      <c r="J317" s="58"/>
      <c r="K317" s="23"/>
      <c r="L317" s="58"/>
      <c r="M317" s="23"/>
      <c r="N317" s="58"/>
      <c r="O317" s="23"/>
      <c r="P317" s="23"/>
      <c r="Q317" s="58"/>
    </row>
    <row r="318" spans="1:18" s="13" customFormat="1" ht="49.5" customHeight="1">
      <c r="A318" s="93" t="s">
        <v>72</v>
      </c>
      <c r="B318" s="105" t="s">
        <v>74</v>
      </c>
      <c r="C318" s="131" t="s">
        <v>27</v>
      </c>
      <c r="D318" s="131"/>
      <c r="E318" s="42">
        <f>F318+G318</f>
        <v>590850</v>
      </c>
      <c r="F318" s="73">
        <f>F301</f>
        <v>0</v>
      </c>
      <c r="G318" s="42">
        <f>G301</f>
        <v>590850</v>
      </c>
      <c r="H318" s="73">
        <f>I318+M318</f>
        <v>401942</v>
      </c>
      <c r="I318" s="42">
        <f>I301</f>
        <v>0</v>
      </c>
      <c r="J318" s="73"/>
      <c r="K318" s="42"/>
      <c r="L318" s="73">
        <f>L301</f>
        <v>0</v>
      </c>
      <c r="M318" s="42">
        <f>N318+O318+P318+Q318</f>
        <v>401942</v>
      </c>
      <c r="N318" s="73"/>
      <c r="O318" s="42"/>
      <c r="P318" s="42"/>
      <c r="Q318" s="73">
        <f>Q301</f>
        <v>401942</v>
      </c>
      <c r="R318" s="95"/>
    </row>
    <row r="319" spans="1:17" ht="26.25" customHeight="1">
      <c r="A319" s="2"/>
      <c r="B319" s="70" t="s">
        <v>73</v>
      </c>
      <c r="C319" s="131" t="s">
        <v>27</v>
      </c>
      <c r="D319" s="131"/>
      <c r="E319" s="42">
        <f>F319+G319</f>
        <v>572323450</v>
      </c>
      <c r="F319" s="42">
        <f>F299+F318</f>
        <v>288177392</v>
      </c>
      <c r="G319" s="42">
        <f>G299+G318</f>
        <v>284146058</v>
      </c>
      <c r="H319" s="42">
        <f>I319+M319</f>
        <v>111004317</v>
      </c>
      <c r="I319" s="42">
        <f>J319+K319+L319</f>
        <v>49768844</v>
      </c>
      <c r="J319" s="42">
        <f>J151+J29</f>
        <v>0</v>
      </c>
      <c r="K319" s="42">
        <f>K151+K29</f>
        <v>0</v>
      </c>
      <c r="L319" s="42">
        <f>L318+L299</f>
        <v>49768844</v>
      </c>
      <c r="M319" s="42">
        <f>N319+O319+P319+Q319</f>
        <v>61235473</v>
      </c>
      <c r="N319" s="42">
        <f>N151+N29</f>
        <v>0</v>
      </c>
      <c r="O319" s="42">
        <f>O151+O29</f>
        <v>0</v>
      </c>
      <c r="P319" s="42">
        <f>P151+P29</f>
        <v>0</v>
      </c>
      <c r="Q319" s="42">
        <f>Q318+Q299</f>
        <v>61235473</v>
      </c>
    </row>
    <row r="320" ht="56.25">
      <c r="B320" s="60" t="s">
        <v>26</v>
      </c>
    </row>
    <row r="321" ht="33.75">
      <c r="B321" s="60" t="s">
        <v>25</v>
      </c>
    </row>
    <row r="322" ht="11.25"/>
    <row r="323" ht="11.25"/>
    <row r="324" ht="11.25"/>
    <row r="325" ht="11.25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>
      <c r="R334" s="3" t="s">
        <v>61</v>
      </c>
    </row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</sheetData>
  <mergeCells count="27">
    <mergeCell ref="C301:D301"/>
    <mergeCell ref="C319:D319"/>
    <mergeCell ref="A49:A58"/>
    <mergeCell ref="A9:A14"/>
    <mergeCell ref="B9:B14"/>
    <mergeCell ref="C9:C14"/>
    <mergeCell ref="D9:D14"/>
    <mergeCell ref="C299:D299"/>
    <mergeCell ref="C138:D138"/>
    <mergeCell ref="C318:D318"/>
    <mergeCell ref="F10:F14"/>
    <mergeCell ref="G10:G14"/>
    <mergeCell ref="F9:G9"/>
    <mergeCell ref="M12:Q12"/>
    <mergeCell ref="N13:Q13"/>
    <mergeCell ref="I13:I14"/>
    <mergeCell ref="J13:L13"/>
    <mergeCell ref="A6:Q6"/>
    <mergeCell ref="A7:Q7"/>
    <mergeCell ref="C17:D17"/>
    <mergeCell ref="M13:M14"/>
    <mergeCell ref="H11:H14"/>
    <mergeCell ref="H9:Q9"/>
    <mergeCell ref="H10:Q10"/>
    <mergeCell ref="I11:Q11"/>
    <mergeCell ref="I12:L12"/>
    <mergeCell ref="E9:E14"/>
  </mergeCells>
  <printOptions/>
  <pageMargins left="0.7874015748031497" right="0.3937007874015748" top="0.7480314960629921" bottom="0.5905511811023623" header="0.4724409448818898" footer="0.35433070866141736"/>
  <pageSetup horizontalDpi="300" verticalDpi="300" orientation="landscape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Dąbrowska</dc:creator>
  <cp:keywords/>
  <dc:description/>
  <cp:lastModifiedBy>UML</cp:lastModifiedBy>
  <cp:lastPrinted>2007-02-27T11:54:24Z</cp:lastPrinted>
  <dcterms:created xsi:type="dcterms:W3CDTF">2004-11-10T12:24:58Z</dcterms:created>
  <dcterms:modified xsi:type="dcterms:W3CDTF">2007-02-27T11:54:51Z</dcterms:modified>
  <cp:category/>
  <cp:version/>
  <cp:contentType/>
  <cp:contentStatus/>
</cp:coreProperties>
</file>