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Zal_11a" sheetId="1" r:id="rId1"/>
    <sheet name="Zal_11aa" sheetId="2" r:id="rId2"/>
    <sheet name="Zal_11b" sheetId="3" r:id="rId3"/>
    <sheet name="Zal_11c" sheetId="4" r:id="rId4"/>
  </sheets>
  <definedNames/>
  <calcPr fullCalcOnLoad="1"/>
</workbook>
</file>

<file path=xl/sharedStrings.xml><?xml version="1.0" encoding="utf-8"?>
<sst xmlns="http://schemas.openxmlformats.org/spreadsheetml/2006/main" count="131" uniqueCount="96">
  <si>
    <t>Załącznik Nr 11</t>
  </si>
  <si>
    <t xml:space="preserve">do Uchwały Nr </t>
  </si>
  <si>
    <t>Rady Miejskiej w Łodzi</t>
  </si>
  <si>
    <t xml:space="preserve">z dnia </t>
  </si>
  <si>
    <t>Zestawienie przychodów i wydatków zakładów budżetowych,</t>
  </si>
  <si>
    <t>gospodarstw pomocniczych jednostek budżetowych i środków specjalnych w 2004 roku</t>
  </si>
  <si>
    <t>w zł</t>
  </si>
  <si>
    <t>Dział Rozdział</t>
  </si>
  <si>
    <t>a) zakłady budżetowe</t>
  </si>
  <si>
    <t>Przychody razem</t>
  </si>
  <si>
    <t>z tego:</t>
  </si>
  <si>
    <t>Stan środków obrotowych na początek roku</t>
  </si>
  <si>
    <t>Koszty i inne obciążenia</t>
  </si>
  <si>
    <t>Podatek dochodowy</t>
  </si>
  <si>
    <t>Wpłata do budżetu</t>
  </si>
  <si>
    <t>Stan środków obrotowych na koniec roku</t>
  </si>
  <si>
    <t>Przychody własne</t>
  </si>
  <si>
    <t>Dotacje</t>
  </si>
  <si>
    <t>Wynagrodzenia i składki naliczane od wynagrodzeń</t>
  </si>
  <si>
    <t>Pozostałe wydatki stanowiące koszty</t>
  </si>
  <si>
    <t>Gmina</t>
  </si>
  <si>
    <t>Wytwarzanie i zaopatrywanie w energię elektryczną, gaz i wodę</t>
  </si>
  <si>
    <t>Dostarczanie ciepła</t>
  </si>
  <si>
    <t>Gospodarka mieszkaniowa</t>
  </si>
  <si>
    <t>Zakłady gospodarki mieszkaniowej</t>
  </si>
  <si>
    <t>Gospodarka gruntami i nieruchomościami</t>
  </si>
  <si>
    <t>Oświata i wychowanie</t>
  </si>
  <si>
    <t>Przedszkola</t>
  </si>
  <si>
    <t>Gospodarka komunalna i ochrona środowiska</t>
  </si>
  <si>
    <t>Zakłady gospodarki komunalnej</t>
  </si>
  <si>
    <t>Kultura fizyczna i sport</t>
  </si>
  <si>
    <t>Instytucje kultury fizycznej</t>
  </si>
  <si>
    <t>Powiat</t>
  </si>
  <si>
    <t>Edukacyjna opieka wychowawcza</t>
  </si>
  <si>
    <t>Placówki wychowania pozaszkolnego</t>
  </si>
  <si>
    <t>Internaty i bursy szkolne</t>
  </si>
  <si>
    <t>Szkolne schroniska młodzieżowe</t>
  </si>
  <si>
    <t>Ogółem zakłady budżetowe</t>
  </si>
  <si>
    <t>Wydatki inwestycyjne</t>
  </si>
  <si>
    <t>Żródła finansowania wydatków budżetowych</t>
  </si>
  <si>
    <t>Środki z lat ubiegłych</t>
  </si>
  <si>
    <t>Dotacje celowe</t>
  </si>
  <si>
    <t>Środki własne</t>
  </si>
  <si>
    <t>Inne środki</t>
  </si>
  <si>
    <t>Wytwarzanie i zaopatrywanie w enertgię elektryczną, gaz i wodę</t>
  </si>
  <si>
    <t>Gospodarka komunalna</t>
  </si>
  <si>
    <t>Przychody</t>
  </si>
  <si>
    <t>Koszty</t>
  </si>
  <si>
    <t>Wynik</t>
  </si>
  <si>
    <t>Podatek</t>
  </si>
  <si>
    <t xml:space="preserve">Dział </t>
  </si>
  <si>
    <t>b) gospodarstwa pomocnicze</t>
  </si>
  <si>
    <t>razem</t>
  </si>
  <si>
    <t>Dotacje z budżetu</t>
  </si>
  <si>
    <t>i inne obciążenia</t>
  </si>
  <si>
    <t>Wynagrodzenia i składki naliczane od wynagr.</t>
  </si>
  <si>
    <t>finansowy brutto</t>
  </si>
  <si>
    <t>dochodowy</t>
  </si>
  <si>
    <t>finansowy netto</t>
  </si>
  <si>
    <t>zysk pozostający w gosp. Pom.:</t>
  </si>
  <si>
    <t>Rozdział</t>
  </si>
  <si>
    <t>na zwiększenie środków</t>
  </si>
  <si>
    <t>na dofinansowanie</t>
  </si>
  <si>
    <t>inne cele</t>
  </si>
  <si>
    <t>Gospodarstwa pomocnicze</t>
  </si>
  <si>
    <t>Ogółem gospodarstwa pomocnicze:</t>
  </si>
  <si>
    <t>Dział Rozdz</t>
  </si>
  <si>
    <t>c) środki specjalne</t>
  </si>
  <si>
    <t>Stan środków pieniężnych na początek roku</t>
  </si>
  <si>
    <t>Wydatki</t>
  </si>
  <si>
    <t>w tym:</t>
  </si>
  <si>
    <t>Stan środków pieniężnych na koniec roku</t>
  </si>
  <si>
    <t>Pozostałe wydatki</t>
  </si>
  <si>
    <t>Transport i łączność</t>
  </si>
  <si>
    <t>Drogi publiczne gminne</t>
  </si>
  <si>
    <t>Szkoły podstawowe</t>
  </si>
  <si>
    <t>Przedszkola specjalne</t>
  </si>
  <si>
    <t>Gimnazja</t>
  </si>
  <si>
    <t>Pomoc społeczna</t>
  </si>
  <si>
    <t>Ośrodki pomocy społecznej</t>
  </si>
  <si>
    <t>Drogi publiczne w miastach na prawach powiatu (w rozdziale nie ujmuje się wydatków na drogi gminne)</t>
  </si>
  <si>
    <t>Szkoły podstawowe specjalne</t>
  </si>
  <si>
    <t>Gimnazja specjalne</t>
  </si>
  <si>
    <t>Zespoły ekonomiczno-administracyjne szkół</t>
  </si>
  <si>
    <t>Licea ogólnokształcące</t>
  </si>
  <si>
    <t>Szkoły zawodowe</t>
  </si>
  <si>
    <t>Szkoły artystyczne</t>
  </si>
  <si>
    <t>Szkoły zawodowe specjalne</t>
  </si>
  <si>
    <t>Centrakształcenia ustawicznego i praktycznego oraz ośrodki dokształcania zawodowego</t>
  </si>
  <si>
    <t>Jednostki pomocnicze szkolnictwa</t>
  </si>
  <si>
    <t>Placówki opiekuńczo-wychowawcze</t>
  </si>
  <si>
    <t>Domy pomocy społecznej</t>
  </si>
  <si>
    <t>Specjalne ośrodki szkolno-wychowawcze</t>
  </si>
  <si>
    <t>Poradnie psychologiczno - pedagogiczne oraz inne poradnie specjalistyczne</t>
  </si>
  <si>
    <t>Młodzieżowe ośrodki wychowawcze</t>
  </si>
  <si>
    <t>Ogółem środki specjalne: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</si>
</sst>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 Narrow"/>
      <family val="2"/>
    </font>
    <font>
      <b/>
      <sz val="14"/>
      <name val="Arial CE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11"/>
      <name val="Arial Narrow"/>
      <family val="2"/>
    </font>
    <font>
      <b/>
      <sz val="9.5"/>
      <name val="Arial Narrow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showGridLines="0" zoomScale="90" zoomScaleNormal="90" workbookViewId="0" topLeftCell="A1">
      <selection activeCell="G4" sqref="G4"/>
    </sheetView>
  </sheetViews>
  <sheetFormatPr defaultColWidth="9.00390625" defaultRowHeight="12.75"/>
  <cols>
    <col min="1" max="1" width="7.75390625" style="5" customWidth="1"/>
    <col min="2" max="2" width="37.25390625" style="6" customWidth="1"/>
    <col min="3" max="3" width="10.625" style="7" customWidth="1"/>
    <col min="4" max="6" width="10.75390625" style="7" customWidth="1"/>
    <col min="7" max="7" width="10.375" style="7" customWidth="1"/>
    <col min="8" max="8" width="12.00390625" style="7" customWidth="1"/>
    <col min="9" max="9" width="10.375" style="7" customWidth="1"/>
    <col min="10" max="12" width="10.75390625" style="7" customWidth="1"/>
    <col min="13" max="28" width="9.125" style="4" customWidth="1"/>
  </cols>
  <sheetData>
    <row r="1" spans="1:12" ht="18">
      <c r="A1" s="1"/>
      <c r="B1" s="2"/>
      <c r="C1" s="3"/>
      <c r="D1" s="3"/>
      <c r="E1" s="3"/>
      <c r="F1" s="3"/>
      <c r="G1" s="3"/>
      <c r="H1" s="3"/>
      <c r="I1" s="3"/>
      <c r="J1" s="79" t="s">
        <v>0</v>
      </c>
      <c r="K1" s="3"/>
      <c r="L1" s="3"/>
    </row>
    <row r="2" ht="18">
      <c r="J2" s="79" t="s">
        <v>1</v>
      </c>
    </row>
    <row r="3" ht="18">
      <c r="J3" s="79" t="s">
        <v>2</v>
      </c>
    </row>
    <row r="4" ht="18">
      <c r="J4" s="79" t="s">
        <v>3</v>
      </c>
    </row>
    <row r="6" ht="18">
      <c r="A6" s="8" t="s">
        <v>4</v>
      </c>
    </row>
    <row r="7" spans="1:10" ht="18">
      <c r="A7" s="8" t="s">
        <v>5</v>
      </c>
      <c r="J7" s="7" t="s">
        <v>6</v>
      </c>
    </row>
    <row r="8" ht="18">
      <c r="A8" s="8"/>
    </row>
    <row r="10" spans="1:12" ht="12.75">
      <c r="A10" s="64" t="s">
        <v>7</v>
      </c>
      <c r="B10" s="66" t="s">
        <v>8</v>
      </c>
      <c r="C10" s="62" t="s">
        <v>9</v>
      </c>
      <c r="D10" s="9" t="s">
        <v>10</v>
      </c>
      <c r="E10" s="9"/>
      <c r="F10" s="62" t="s">
        <v>11</v>
      </c>
      <c r="G10" s="62" t="s">
        <v>12</v>
      </c>
      <c r="H10" s="9" t="s">
        <v>10</v>
      </c>
      <c r="I10" s="9"/>
      <c r="J10" s="62" t="s">
        <v>13</v>
      </c>
      <c r="K10" s="62" t="s">
        <v>14</v>
      </c>
      <c r="L10" s="62" t="s">
        <v>15</v>
      </c>
    </row>
    <row r="11" spans="1:12" ht="53.25" customHeight="1">
      <c r="A11" s="65"/>
      <c r="B11" s="67"/>
      <c r="C11" s="63"/>
      <c r="D11" s="10" t="s">
        <v>16</v>
      </c>
      <c r="E11" s="10" t="s">
        <v>17</v>
      </c>
      <c r="F11" s="63"/>
      <c r="G11" s="63"/>
      <c r="H11" s="10" t="s">
        <v>18</v>
      </c>
      <c r="I11" s="10" t="s">
        <v>19</v>
      </c>
      <c r="J11" s="63"/>
      <c r="K11" s="63"/>
      <c r="L11" s="63"/>
    </row>
    <row r="12" spans="1:28" s="15" customFormat="1" ht="12.75">
      <c r="A12" s="11">
        <v>1</v>
      </c>
      <c r="B12" s="12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12" ht="3" customHeight="1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28" s="23" customFormat="1" ht="12.75">
      <c r="A14" s="19" t="s">
        <v>20</v>
      </c>
      <c r="B14" s="20"/>
      <c r="C14" s="21">
        <f aca="true" t="shared" si="0" ref="C14:L14">C15+C17+C20+C22+C24</f>
        <v>436276435</v>
      </c>
      <c r="D14" s="21">
        <f t="shared" si="0"/>
        <v>356159965</v>
      </c>
      <c r="E14" s="21">
        <f t="shared" si="0"/>
        <v>80116470</v>
      </c>
      <c r="F14" s="21">
        <f t="shared" si="0"/>
        <v>1018467</v>
      </c>
      <c r="G14" s="21">
        <f t="shared" si="0"/>
        <v>425453931</v>
      </c>
      <c r="H14" s="21">
        <f t="shared" si="0"/>
        <v>125941677</v>
      </c>
      <c r="I14" s="21">
        <f t="shared" si="0"/>
        <v>299512254</v>
      </c>
      <c r="J14" s="21">
        <f t="shared" si="0"/>
        <v>87160</v>
      </c>
      <c r="K14" s="21">
        <f t="shared" si="0"/>
        <v>0</v>
      </c>
      <c r="L14" s="21">
        <f t="shared" si="0"/>
        <v>11753811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3" customFormat="1" ht="25.5" customHeight="1">
      <c r="A15" s="19">
        <v>400</v>
      </c>
      <c r="B15" s="24" t="s">
        <v>21</v>
      </c>
      <c r="C15" s="21">
        <f aca="true" t="shared" si="1" ref="C15:L15">SUM(C16)</f>
        <v>6657341</v>
      </c>
      <c r="D15" s="21">
        <f t="shared" si="1"/>
        <v>5757341</v>
      </c>
      <c r="E15" s="21">
        <f t="shared" si="1"/>
        <v>900000</v>
      </c>
      <c r="F15" s="21">
        <f t="shared" si="1"/>
        <v>-200000</v>
      </c>
      <c r="G15" s="21">
        <f t="shared" si="1"/>
        <v>6388308</v>
      </c>
      <c r="H15" s="21">
        <f t="shared" si="1"/>
        <v>1795233</v>
      </c>
      <c r="I15" s="21">
        <f t="shared" si="1"/>
        <v>4593075</v>
      </c>
      <c r="J15" s="21">
        <f t="shared" si="1"/>
        <v>0</v>
      </c>
      <c r="K15" s="21">
        <f t="shared" si="1"/>
        <v>0</v>
      </c>
      <c r="L15" s="21">
        <f t="shared" si="1"/>
        <v>69033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6" customFormat="1" ht="12.75">
      <c r="A16" s="25">
        <v>40001</v>
      </c>
      <c r="B16" s="3" t="s">
        <v>22</v>
      </c>
      <c r="C16" s="3">
        <v>6657341</v>
      </c>
      <c r="D16" s="3">
        <v>5757341</v>
      </c>
      <c r="E16" s="3">
        <v>900000</v>
      </c>
      <c r="F16" s="3">
        <v>-200000</v>
      </c>
      <c r="G16" s="3">
        <v>6388308</v>
      </c>
      <c r="H16" s="3">
        <v>1795233</v>
      </c>
      <c r="I16" s="3">
        <v>4593075</v>
      </c>
      <c r="J16" s="3"/>
      <c r="K16" s="3"/>
      <c r="L16" s="3">
        <v>69033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29" customFormat="1" ht="12.75">
      <c r="A17" s="27">
        <v>700</v>
      </c>
      <c r="B17" s="28" t="s">
        <v>23</v>
      </c>
      <c r="C17" s="28">
        <f aca="true" t="shared" si="2" ref="C17:L17">SUM(C18:C19)</f>
        <v>310005024</v>
      </c>
      <c r="D17" s="28">
        <f t="shared" si="2"/>
        <v>301255024</v>
      </c>
      <c r="E17" s="28">
        <f t="shared" si="2"/>
        <v>8750000</v>
      </c>
      <c r="F17" s="28">
        <f t="shared" si="2"/>
        <v>3613337</v>
      </c>
      <c r="G17" s="28">
        <f t="shared" si="2"/>
        <v>308394429</v>
      </c>
      <c r="H17" s="28">
        <f t="shared" si="2"/>
        <v>44258067</v>
      </c>
      <c r="I17" s="28">
        <f t="shared" si="2"/>
        <v>264136362</v>
      </c>
      <c r="J17" s="28">
        <f t="shared" si="2"/>
        <v>87160</v>
      </c>
      <c r="K17" s="28">
        <f t="shared" si="2"/>
        <v>0</v>
      </c>
      <c r="L17" s="28">
        <f t="shared" si="2"/>
        <v>5136772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12" ht="12.75">
      <c r="A18" s="30">
        <v>70001</v>
      </c>
      <c r="B18" s="18" t="s">
        <v>24</v>
      </c>
      <c r="C18" s="18">
        <v>307974624</v>
      </c>
      <c r="D18" s="18">
        <v>299224624</v>
      </c>
      <c r="E18" s="18">
        <v>8750000</v>
      </c>
      <c r="F18" s="18">
        <v>3529037</v>
      </c>
      <c r="G18" s="18">
        <v>306440729</v>
      </c>
      <c r="H18" s="18">
        <v>43610667</v>
      </c>
      <c r="I18" s="18">
        <v>262830062</v>
      </c>
      <c r="J18" s="18">
        <v>29160</v>
      </c>
      <c r="K18" s="18">
        <v>0</v>
      </c>
      <c r="L18" s="18">
        <v>5033772</v>
      </c>
    </row>
    <row r="19" spans="1:12" ht="12.75">
      <c r="A19" s="30">
        <v>70005</v>
      </c>
      <c r="B19" s="18" t="s">
        <v>25</v>
      </c>
      <c r="C19" s="18">
        <v>2030400</v>
      </c>
      <c r="D19" s="18">
        <v>2030400</v>
      </c>
      <c r="E19" s="18">
        <v>0</v>
      </c>
      <c r="F19" s="18">
        <v>84300</v>
      </c>
      <c r="G19" s="18">
        <v>1953700</v>
      </c>
      <c r="H19" s="18">
        <v>647400</v>
      </c>
      <c r="I19" s="18">
        <v>1306300</v>
      </c>
      <c r="J19" s="18">
        <v>58000</v>
      </c>
      <c r="K19" s="18">
        <v>0</v>
      </c>
      <c r="L19" s="18">
        <v>103000</v>
      </c>
    </row>
    <row r="20" spans="1:12" ht="12.75">
      <c r="A20" s="31">
        <v>801</v>
      </c>
      <c r="B20" s="31" t="s">
        <v>26</v>
      </c>
      <c r="C20" s="28">
        <f aca="true" t="shared" si="3" ref="C20:L20">SUM(C21)</f>
        <v>86017600</v>
      </c>
      <c r="D20" s="28">
        <f t="shared" si="3"/>
        <v>20017600</v>
      </c>
      <c r="E20" s="28">
        <f t="shared" si="3"/>
        <v>66000000</v>
      </c>
      <c r="F20" s="28">
        <f t="shared" si="3"/>
        <v>-3421577</v>
      </c>
      <c r="G20" s="28">
        <f t="shared" si="3"/>
        <v>76908200</v>
      </c>
      <c r="H20" s="28">
        <f t="shared" si="3"/>
        <v>61160000</v>
      </c>
      <c r="I20" s="28">
        <f t="shared" si="3"/>
        <v>15748200</v>
      </c>
      <c r="J20" s="28">
        <f t="shared" si="3"/>
        <v>0</v>
      </c>
      <c r="K20" s="28">
        <f t="shared" si="3"/>
        <v>0</v>
      </c>
      <c r="L20" s="28">
        <f t="shared" si="3"/>
        <v>5687823</v>
      </c>
    </row>
    <row r="21" spans="1:12" ht="12.75">
      <c r="A21" s="30">
        <v>80104</v>
      </c>
      <c r="B21" s="18" t="s">
        <v>27</v>
      </c>
      <c r="C21" s="18">
        <v>86017600</v>
      </c>
      <c r="D21" s="18">
        <v>20017600</v>
      </c>
      <c r="E21" s="18">
        <v>66000000</v>
      </c>
      <c r="F21" s="18">
        <v>-3421577</v>
      </c>
      <c r="G21" s="18">
        <v>76908200</v>
      </c>
      <c r="H21" s="18">
        <v>61160000</v>
      </c>
      <c r="I21" s="18">
        <v>15748200</v>
      </c>
      <c r="J21" s="18"/>
      <c r="K21" s="18"/>
      <c r="L21" s="18">
        <v>5687823</v>
      </c>
    </row>
    <row r="22" spans="1:28" s="29" customFormat="1" ht="12.75">
      <c r="A22" s="27">
        <v>900</v>
      </c>
      <c r="B22" s="28" t="s">
        <v>28</v>
      </c>
      <c r="C22" s="28">
        <f aca="true" t="shared" si="4" ref="C22:L22">SUM(C23)</f>
        <v>23080000</v>
      </c>
      <c r="D22" s="28">
        <f t="shared" si="4"/>
        <v>23080000</v>
      </c>
      <c r="E22" s="28">
        <f t="shared" si="4"/>
        <v>0</v>
      </c>
      <c r="F22" s="28">
        <f t="shared" si="4"/>
        <v>857957</v>
      </c>
      <c r="G22" s="28">
        <f t="shared" si="4"/>
        <v>23078524</v>
      </c>
      <c r="H22" s="28">
        <f t="shared" si="4"/>
        <v>13026897</v>
      </c>
      <c r="I22" s="28">
        <f t="shared" si="4"/>
        <v>10051627</v>
      </c>
      <c r="J22" s="28">
        <f t="shared" si="4"/>
        <v>0</v>
      </c>
      <c r="K22" s="28">
        <f t="shared" si="4"/>
        <v>0</v>
      </c>
      <c r="L22" s="28">
        <f t="shared" si="4"/>
        <v>859433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12" ht="12.75">
      <c r="A23" s="30">
        <v>90017</v>
      </c>
      <c r="B23" s="18" t="s">
        <v>29</v>
      </c>
      <c r="C23" s="18">
        <v>23080000</v>
      </c>
      <c r="D23" s="18">
        <v>23080000</v>
      </c>
      <c r="E23" s="18">
        <v>0</v>
      </c>
      <c r="F23" s="18">
        <v>857957</v>
      </c>
      <c r="G23" s="18">
        <v>23078524</v>
      </c>
      <c r="H23" s="18">
        <v>13026897</v>
      </c>
      <c r="I23" s="18">
        <v>10051627</v>
      </c>
      <c r="J23" s="18">
        <v>0</v>
      </c>
      <c r="K23" s="18">
        <v>0</v>
      </c>
      <c r="L23" s="18">
        <v>859433</v>
      </c>
    </row>
    <row r="24" spans="1:28" s="29" customFormat="1" ht="12.75">
      <c r="A24" s="27">
        <v>926</v>
      </c>
      <c r="B24" s="28" t="s">
        <v>30</v>
      </c>
      <c r="C24" s="28">
        <f aca="true" t="shared" si="5" ref="C24:L24">SUM(C25)</f>
        <v>10516470</v>
      </c>
      <c r="D24" s="28">
        <f t="shared" si="5"/>
        <v>6050000</v>
      </c>
      <c r="E24" s="28">
        <f t="shared" si="5"/>
        <v>4466470</v>
      </c>
      <c r="F24" s="28">
        <f t="shared" si="5"/>
        <v>168750</v>
      </c>
      <c r="G24" s="28">
        <f t="shared" si="5"/>
        <v>10684470</v>
      </c>
      <c r="H24" s="28">
        <f t="shared" si="5"/>
        <v>5701480</v>
      </c>
      <c r="I24" s="28">
        <f t="shared" si="5"/>
        <v>4982990</v>
      </c>
      <c r="J24" s="28">
        <f t="shared" si="5"/>
        <v>0</v>
      </c>
      <c r="K24" s="28">
        <f t="shared" si="5"/>
        <v>0</v>
      </c>
      <c r="L24" s="28">
        <f t="shared" si="5"/>
        <v>750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12" ht="12.75">
      <c r="A25" s="30">
        <v>92604</v>
      </c>
      <c r="B25" s="18" t="s">
        <v>31</v>
      </c>
      <c r="C25" s="18">
        <v>10516470</v>
      </c>
      <c r="D25" s="18">
        <v>6050000</v>
      </c>
      <c r="E25" s="18">
        <v>4466470</v>
      </c>
      <c r="F25" s="18">
        <v>168750</v>
      </c>
      <c r="G25" s="18">
        <v>10684470</v>
      </c>
      <c r="H25" s="18">
        <v>5701480</v>
      </c>
      <c r="I25" s="18">
        <v>4982990</v>
      </c>
      <c r="J25" s="18"/>
      <c r="K25" s="18"/>
      <c r="L25" s="18">
        <v>750</v>
      </c>
    </row>
    <row r="26" spans="1:12" ht="3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8" s="29" customFormat="1" ht="12.75">
      <c r="A27" s="19" t="s">
        <v>32</v>
      </c>
      <c r="B27" s="21"/>
      <c r="C27" s="34">
        <f aca="true" t="shared" si="6" ref="C27:L27">SUM(C28)</f>
        <v>7513943</v>
      </c>
      <c r="D27" s="34">
        <f t="shared" si="6"/>
        <v>2233943</v>
      </c>
      <c r="E27" s="34">
        <f t="shared" si="6"/>
        <v>5280000</v>
      </c>
      <c r="F27" s="34">
        <f t="shared" si="6"/>
        <v>-120447</v>
      </c>
      <c r="G27" s="34">
        <f t="shared" si="6"/>
        <v>7360599</v>
      </c>
      <c r="H27" s="34">
        <f t="shared" si="6"/>
        <v>5146968</v>
      </c>
      <c r="I27" s="34">
        <f t="shared" si="6"/>
        <v>2213631</v>
      </c>
      <c r="J27" s="34">
        <f t="shared" si="6"/>
        <v>0</v>
      </c>
      <c r="K27" s="34">
        <f t="shared" si="6"/>
        <v>0</v>
      </c>
      <c r="L27" s="34">
        <f t="shared" si="6"/>
        <v>32897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29" customFormat="1" ht="12.75">
      <c r="A28" s="27">
        <v>854</v>
      </c>
      <c r="B28" s="28" t="s">
        <v>33</v>
      </c>
      <c r="C28" s="28">
        <f aca="true" t="shared" si="7" ref="C28:L28">SUM(C29:C31)</f>
        <v>7513943</v>
      </c>
      <c r="D28" s="28">
        <f t="shared" si="7"/>
        <v>2233943</v>
      </c>
      <c r="E28" s="28">
        <f t="shared" si="7"/>
        <v>5280000</v>
      </c>
      <c r="F28" s="28">
        <f t="shared" si="7"/>
        <v>-120447</v>
      </c>
      <c r="G28" s="28">
        <f t="shared" si="7"/>
        <v>7360599</v>
      </c>
      <c r="H28" s="28">
        <f t="shared" si="7"/>
        <v>5146968</v>
      </c>
      <c r="I28" s="28">
        <f t="shared" si="7"/>
        <v>2213631</v>
      </c>
      <c r="J28" s="28">
        <f t="shared" si="7"/>
        <v>0</v>
      </c>
      <c r="K28" s="28">
        <f t="shared" si="7"/>
        <v>0</v>
      </c>
      <c r="L28" s="28">
        <f t="shared" si="7"/>
        <v>32897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12" ht="12.75">
      <c r="A29" s="30">
        <v>85407</v>
      </c>
      <c r="B29" s="18" t="s">
        <v>34</v>
      </c>
      <c r="C29" s="18">
        <v>3798820</v>
      </c>
      <c r="D29" s="18">
        <v>598820</v>
      </c>
      <c r="E29" s="18">
        <v>3200000</v>
      </c>
      <c r="F29" s="18">
        <v>-12064</v>
      </c>
      <c r="G29" s="18">
        <v>3786516</v>
      </c>
      <c r="H29" s="18">
        <v>2813871</v>
      </c>
      <c r="I29" s="18">
        <v>972645</v>
      </c>
      <c r="J29" s="18">
        <v>0</v>
      </c>
      <c r="K29" s="18">
        <v>0</v>
      </c>
      <c r="L29" s="18">
        <v>240</v>
      </c>
    </row>
    <row r="30" spans="1:12" ht="12.75">
      <c r="A30" s="30">
        <v>85410</v>
      </c>
      <c r="B30" s="18" t="s">
        <v>35</v>
      </c>
      <c r="C30" s="18">
        <v>3001423</v>
      </c>
      <c r="D30" s="18">
        <f>C30-E30</f>
        <v>1101423</v>
      </c>
      <c r="E30" s="18">
        <v>1900000</v>
      </c>
      <c r="F30" s="18">
        <v>-112185</v>
      </c>
      <c r="G30" s="18">
        <v>2859323</v>
      </c>
      <c r="H30" s="18">
        <v>1883917</v>
      </c>
      <c r="I30" s="18">
        <v>975406</v>
      </c>
      <c r="J30" s="18">
        <v>0</v>
      </c>
      <c r="K30" s="18">
        <v>0</v>
      </c>
      <c r="L30" s="18">
        <v>29915</v>
      </c>
    </row>
    <row r="31" spans="1:12" ht="12.75">
      <c r="A31" s="30">
        <v>85417</v>
      </c>
      <c r="B31" s="18" t="s">
        <v>36</v>
      </c>
      <c r="C31" s="18">
        <v>713700</v>
      </c>
      <c r="D31" s="18">
        <f>C31-E31</f>
        <v>533700</v>
      </c>
      <c r="E31" s="18">
        <v>180000</v>
      </c>
      <c r="F31" s="18">
        <v>3802</v>
      </c>
      <c r="G31" s="18">
        <v>714760</v>
      </c>
      <c r="H31" s="18">
        <v>449180</v>
      </c>
      <c r="I31" s="18">
        <v>265580</v>
      </c>
      <c r="J31" s="18">
        <v>0</v>
      </c>
      <c r="K31" s="18">
        <v>0</v>
      </c>
      <c r="L31" s="18">
        <v>2742</v>
      </c>
    </row>
    <row r="32" spans="1:12" ht="16.5">
      <c r="A32" s="35"/>
      <c r="B32" s="36" t="s">
        <v>37</v>
      </c>
      <c r="C32" s="37">
        <f aca="true" t="shared" si="8" ref="C32:L32">C14+C27</f>
        <v>443790378</v>
      </c>
      <c r="D32" s="37">
        <f t="shared" si="8"/>
        <v>358393908</v>
      </c>
      <c r="E32" s="37">
        <f t="shared" si="8"/>
        <v>85396470</v>
      </c>
      <c r="F32" s="37">
        <f t="shared" si="8"/>
        <v>898020</v>
      </c>
      <c r="G32" s="37">
        <f t="shared" si="8"/>
        <v>432814530</v>
      </c>
      <c r="H32" s="37">
        <f t="shared" si="8"/>
        <v>131088645</v>
      </c>
      <c r="I32" s="37">
        <f t="shared" si="8"/>
        <v>301725885</v>
      </c>
      <c r="J32" s="37">
        <f t="shared" si="8"/>
        <v>87160</v>
      </c>
      <c r="K32" s="37">
        <f t="shared" si="8"/>
        <v>0</v>
      </c>
      <c r="L32" s="37">
        <f t="shared" si="8"/>
        <v>11786708</v>
      </c>
    </row>
    <row r="35" spans="1:12" ht="12.75">
      <c r="A35" s="2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2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2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8">
    <mergeCell ref="K10:K11"/>
    <mergeCell ref="L10:L11"/>
    <mergeCell ref="A10:A11"/>
    <mergeCell ref="B10:B11"/>
    <mergeCell ref="F10:F11"/>
    <mergeCell ref="G10:G11"/>
    <mergeCell ref="C10:C11"/>
    <mergeCell ref="J10:J11"/>
  </mergeCells>
  <printOptions/>
  <pageMargins left="0.7086614173228347" right="0.4330708661417323" top="0.5905511811023623" bottom="0.5905511811023623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4">
      <selection activeCell="B18" sqref="B18"/>
    </sheetView>
  </sheetViews>
  <sheetFormatPr defaultColWidth="9.00390625" defaultRowHeight="12.75"/>
  <cols>
    <col min="1" max="1" width="7.125" style="5" customWidth="1"/>
    <col min="2" max="2" width="44.25390625" style="6" customWidth="1"/>
    <col min="3" max="3" width="14.75390625" style="7" customWidth="1"/>
    <col min="4" max="4" width="18.75390625" style="7" customWidth="1"/>
    <col min="5" max="5" width="18.125" style="7" customWidth="1"/>
    <col min="6" max="6" width="17.875" style="7" customWidth="1"/>
    <col min="7" max="7" width="18.75390625" style="7" customWidth="1"/>
    <col min="8" max="23" width="9.125" style="4" customWidth="1"/>
  </cols>
  <sheetData>
    <row r="1" spans="1:7" ht="14.25" customHeight="1">
      <c r="A1" s="64" t="s">
        <v>7</v>
      </c>
      <c r="B1" s="66" t="s">
        <v>8</v>
      </c>
      <c r="C1" s="62" t="s">
        <v>38</v>
      </c>
      <c r="D1" s="68" t="s">
        <v>39</v>
      </c>
      <c r="E1" s="68"/>
      <c r="F1" s="68"/>
      <c r="G1" s="68"/>
    </row>
    <row r="2" spans="1:7" ht="15" customHeight="1">
      <c r="A2" s="65"/>
      <c r="B2" s="67"/>
      <c r="C2" s="63"/>
      <c r="D2" s="10" t="s">
        <v>40</v>
      </c>
      <c r="E2" s="10" t="s">
        <v>41</v>
      </c>
      <c r="F2" s="10" t="s">
        <v>42</v>
      </c>
      <c r="G2" s="10" t="s">
        <v>43</v>
      </c>
    </row>
    <row r="3" spans="1:23" s="15" customFormat="1" ht="12.75">
      <c r="A3" s="11">
        <v>1</v>
      </c>
      <c r="B3" s="12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7" ht="3" customHeight="1">
      <c r="A4" s="16"/>
      <c r="B4" s="17"/>
      <c r="C4" s="18"/>
      <c r="D4" s="18"/>
      <c r="E4" s="18"/>
      <c r="F4" s="18"/>
      <c r="G4" s="18"/>
    </row>
    <row r="5" spans="1:7" ht="12.75">
      <c r="A5" s="27" t="s">
        <v>20</v>
      </c>
      <c r="B5" s="38"/>
      <c r="C5" s="28"/>
      <c r="D5" s="28"/>
      <c r="E5" s="28"/>
      <c r="F5" s="28"/>
      <c r="G5" s="28"/>
    </row>
    <row r="6" spans="1:7" ht="25.5" customHeight="1">
      <c r="A6" s="27">
        <v>400</v>
      </c>
      <c r="B6" s="39" t="s">
        <v>44</v>
      </c>
      <c r="C6" s="28">
        <f>SUM(C7)</f>
        <v>50000</v>
      </c>
      <c r="D6" s="21">
        <f>SUM(D7)</f>
        <v>0</v>
      </c>
      <c r="E6" s="28">
        <f>SUM(E7)</f>
        <v>50000</v>
      </c>
      <c r="F6" s="28">
        <f>SUM(F7)</f>
        <v>0</v>
      </c>
      <c r="G6" s="28">
        <f>SUM(G7)</f>
        <v>0</v>
      </c>
    </row>
    <row r="7" spans="1:7" ht="12.75">
      <c r="A7" s="25">
        <v>40001</v>
      </c>
      <c r="B7" s="3" t="s">
        <v>22</v>
      </c>
      <c r="C7" s="3">
        <v>50000</v>
      </c>
      <c r="D7" s="18">
        <v>0</v>
      </c>
      <c r="E7" s="3">
        <v>50000</v>
      </c>
      <c r="F7" s="3">
        <v>0</v>
      </c>
      <c r="G7" s="3">
        <v>0</v>
      </c>
    </row>
    <row r="8" spans="1:7" ht="12.75">
      <c r="A8" s="27">
        <v>700</v>
      </c>
      <c r="B8" s="28" t="s">
        <v>23</v>
      </c>
      <c r="C8" s="28">
        <f>SUM(C9:C10)</f>
        <v>1809677</v>
      </c>
      <c r="D8" s="28">
        <f>SUM(D9:D10)</f>
        <v>0</v>
      </c>
      <c r="E8" s="28">
        <f>SUM(E9:E10)</f>
        <v>1540677</v>
      </c>
      <c r="F8" s="28">
        <f>SUM(F9:F10)</f>
        <v>269000</v>
      </c>
      <c r="G8" s="28">
        <f>SUM(G9:G10)</f>
        <v>50000</v>
      </c>
    </row>
    <row r="9" spans="1:7" ht="12.75">
      <c r="A9" s="30">
        <v>70001</v>
      </c>
      <c r="B9" s="18" t="s">
        <v>24</v>
      </c>
      <c r="C9" s="18">
        <v>1540677</v>
      </c>
      <c r="D9" s="18">
        <v>0</v>
      </c>
      <c r="E9" s="18">
        <v>1540677</v>
      </c>
      <c r="F9" s="18">
        <v>0</v>
      </c>
      <c r="G9" s="18">
        <v>50000</v>
      </c>
    </row>
    <row r="10" spans="1:7" ht="12.75">
      <c r="A10" s="30">
        <v>70005</v>
      </c>
      <c r="B10" s="18" t="s">
        <v>25</v>
      </c>
      <c r="C10" s="18">
        <v>269000</v>
      </c>
      <c r="D10" s="18">
        <v>0</v>
      </c>
      <c r="E10" s="18">
        <v>0</v>
      </c>
      <c r="F10" s="18">
        <v>269000</v>
      </c>
      <c r="G10" s="18">
        <v>0</v>
      </c>
    </row>
    <row r="11" spans="1:7" ht="12.75">
      <c r="A11" s="27">
        <v>801</v>
      </c>
      <c r="B11" s="28" t="s">
        <v>33</v>
      </c>
      <c r="C11" s="28">
        <f>SUM(C12)</f>
        <v>1150000</v>
      </c>
      <c r="D11" s="28">
        <f>SUM(D12)</f>
        <v>0</v>
      </c>
      <c r="E11" s="28">
        <f>SUM(E12)</f>
        <v>1150000</v>
      </c>
      <c r="F11" s="28">
        <f>SUM(F12)</f>
        <v>0</v>
      </c>
      <c r="G11" s="28">
        <f>SUM(G12)</f>
        <v>0</v>
      </c>
    </row>
    <row r="12" spans="1:7" ht="12.75">
      <c r="A12" s="30">
        <v>80104</v>
      </c>
      <c r="B12" s="18" t="s">
        <v>27</v>
      </c>
      <c r="C12" s="18">
        <v>1150000</v>
      </c>
      <c r="D12" s="18">
        <v>0</v>
      </c>
      <c r="E12" s="18">
        <v>1150000</v>
      </c>
      <c r="F12" s="18">
        <v>0</v>
      </c>
      <c r="G12" s="18">
        <v>0</v>
      </c>
    </row>
    <row r="13" spans="1:7" ht="12.75">
      <c r="A13" s="27">
        <v>900</v>
      </c>
      <c r="B13" s="28" t="s">
        <v>45</v>
      </c>
      <c r="C13" s="28">
        <f>SUM(C14)</f>
        <v>0</v>
      </c>
      <c r="D13" s="28">
        <f>SUM(D14)</f>
        <v>0</v>
      </c>
      <c r="E13" s="28">
        <f>SUM(E14)</f>
        <v>0</v>
      </c>
      <c r="F13" s="28">
        <f>SUM(F14)</f>
        <v>0</v>
      </c>
      <c r="G13" s="28">
        <f>SUM(G14)</f>
        <v>1000000</v>
      </c>
    </row>
    <row r="14" spans="1:7" ht="12.75">
      <c r="A14" s="30">
        <v>90017</v>
      </c>
      <c r="B14" s="18" t="s">
        <v>29</v>
      </c>
      <c r="C14" s="18">
        <v>0</v>
      </c>
      <c r="D14" s="18">
        <v>0</v>
      </c>
      <c r="E14" s="18">
        <v>0</v>
      </c>
      <c r="F14" s="18">
        <v>0</v>
      </c>
      <c r="G14" s="18">
        <v>1000000</v>
      </c>
    </row>
    <row r="15" spans="1:7" ht="12.75">
      <c r="A15" s="27">
        <v>926</v>
      </c>
      <c r="B15" s="28" t="s">
        <v>30</v>
      </c>
      <c r="C15" s="28">
        <f>SUM(C16)</f>
        <v>700000</v>
      </c>
      <c r="D15" s="28">
        <f>SUM(D16)</f>
        <v>0</v>
      </c>
      <c r="E15" s="28">
        <f>SUM(E16)</f>
        <v>700000</v>
      </c>
      <c r="F15" s="28">
        <f>SUM(F16)</f>
        <v>0</v>
      </c>
      <c r="G15" s="28">
        <f>SUM(G16)</f>
        <v>0</v>
      </c>
    </row>
    <row r="16" spans="1:7" ht="12.75">
      <c r="A16" s="30">
        <v>92604</v>
      </c>
      <c r="B16" s="18" t="s">
        <v>31</v>
      </c>
      <c r="C16" s="18">
        <v>700000</v>
      </c>
      <c r="D16" s="18">
        <v>0</v>
      </c>
      <c r="E16" s="18">
        <v>700000</v>
      </c>
      <c r="F16" s="18">
        <v>0</v>
      </c>
      <c r="G16" s="18">
        <v>0</v>
      </c>
    </row>
    <row r="17" spans="1:23" s="29" customFormat="1" ht="12.75">
      <c r="A17" s="40"/>
      <c r="B17" s="38" t="s">
        <v>37</v>
      </c>
      <c r="C17" s="28">
        <f>C6+C8+C11+C15+C13</f>
        <v>3709677</v>
      </c>
      <c r="D17" s="28">
        <f>D6+D8+D11+D15+D13</f>
        <v>0</v>
      </c>
      <c r="E17" s="28">
        <f>E6+E8+E11+E15+E13</f>
        <v>3440677</v>
      </c>
      <c r="F17" s="28">
        <f>F6+F8+F11+F15+F13</f>
        <v>269000</v>
      </c>
      <c r="G17" s="28">
        <f>G6+G8+G11+G15+G13</f>
        <v>1050000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</sheetData>
  <mergeCells count="4">
    <mergeCell ref="A1:A2"/>
    <mergeCell ref="B1:B2"/>
    <mergeCell ref="C1:C2"/>
    <mergeCell ref="D1:G1"/>
  </mergeCells>
  <printOptions/>
  <pageMargins left="0.86" right="0.4330708661417323" top="0.9" bottom="0.5905511811023623" header="0.35433070866141736" footer="0.31496062992125984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B18" sqref="B18"/>
    </sheetView>
  </sheetViews>
  <sheetFormatPr defaultColWidth="9.00390625" defaultRowHeight="12.75"/>
  <cols>
    <col min="2" max="2" width="24.375" style="0" customWidth="1"/>
    <col min="3" max="3" width="9.875" style="0" customWidth="1"/>
    <col min="4" max="4" width="10.25390625" style="0" customWidth="1"/>
    <col min="6" max="6" width="10.75390625" style="0" customWidth="1"/>
    <col min="7" max="7" width="9.75390625" style="0" customWidth="1"/>
    <col min="10" max="10" width="10.125" style="0" customWidth="1"/>
    <col min="13" max="14" width="9.75390625" style="0" customWidth="1"/>
  </cols>
  <sheetData>
    <row r="2" spans="3:12" s="41" customFormat="1" ht="12.75">
      <c r="C2" s="42" t="s">
        <v>46</v>
      </c>
      <c r="D2" s="73" t="s">
        <v>10</v>
      </c>
      <c r="E2" s="73"/>
      <c r="F2" s="42" t="s">
        <v>47</v>
      </c>
      <c r="G2" s="31" t="s">
        <v>10</v>
      </c>
      <c r="H2" s="31"/>
      <c r="I2" s="42" t="s">
        <v>48</v>
      </c>
      <c r="J2" s="42" t="s">
        <v>49</v>
      </c>
      <c r="K2" s="42" t="s">
        <v>48</v>
      </c>
      <c r="L2" s="41" t="s">
        <v>10</v>
      </c>
    </row>
    <row r="3" spans="1:15" s="22" customFormat="1" ht="16.5" customHeight="1">
      <c r="A3" s="43" t="s">
        <v>50</v>
      </c>
      <c r="B3" s="22" t="s">
        <v>51</v>
      </c>
      <c r="C3" s="43" t="s">
        <v>52</v>
      </c>
      <c r="D3" s="70" t="s">
        <v>16</v>
      </c>
      <c r="E3" s="70" t="s">
        <v>53</v>
      </c>
      <c r="F3" s="72" t="s">
        <v>54</v>
      </c>
      <c r="G3" s="70" t="s">
        <v>55</v>
      </c>
      <c r="H3" s="70" t="s">
        <v>19</v>
      </c>
      <c r="I3" s="72" t="s">
        <v>56</v>
      </c>
      <c r="J3" s="72" t="s">
        <v>57</v>
      </c>
      <c r="K3" s="72" t="s">
        <v>58</v>
      </c>
      <c r="L3" s="70" t="s">
        <v>14</v>
      </c>
      <c r="M3" s="71" t="s">
        <v>59</v>
      </c>
      <c r="N3" s="71"/>
      <c r="O3" s="71"/>
    </row>
    <row r="4" spans="1:15" s="22" customFormat="1" ht="35.25" customHeight="1">
      <c r="A4" s="45" t="s">
        <v>60</v>
      </c>
      <c r="D4" s="70"/>
      <c r="E4" s="70"/>
      <c r="F4" s="72"/>
      <c r="G4" s="70"/>
      <c r="H4" s="70"/>
      <c r="I4" s="72"/>
      <c r="J4" s="72"/>
      <c r="K4" s="72"/>
      <c r="L4" s="70"/>
      <c r="M4" s="44" t="s">
        <v>61</v>
      </c>
      <c r="N4" s="44" t="s">
        <v>62</v>
      </c>
      <c r="O4" s="46" t="s">
        <v>63</v>
      </c>
    </row>
    <row r="5" spans="1:15" s="22" customFormat="1" ht="12.7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</row>
    <row r="6" spans="1:15" s="4" customFormat="1" ht="3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s="31" customFormat="1" ht="18.75" customHeight="1">
      <c r="A7" s="31" t="s">
        <v>32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0</v>
      </c>
      <c r="O7" s="28">
        <v>0</v>
      </c>
    </row>
    <row r="8" spans="1:15" s="31" customFormat="1" ht="18" customHeight="1">
      <c r="A8" s="48">
        <v>801</v>
      </c>
      <c r="B8" s="31" t="s">
        <v>26</v>
      </c>
      <c r="C8" s="28">
        <f aca="true" t="shared" si="0" ref="C8:O8">SUM(C9)</f>
        <v>2361553</v>
      </c>
      <c r="D8" s="28">
        <f t="shared" si="0"/>
        <v>2361553</v>
      </c>
      <c r="E8" s="28">
        <f t="shared" si="0"/>
        <v>0</v>
      </c>
      <c r="F8" s="28">
        <f t="shared" si="0"/>
        <v>2361553</v>
      </c>
      <c r="G8" s="28">
        <f t="shared" si="0"/>
        <v>863051</v>
      </c>
      <c r="H8" s="28">
        <f t="shared" si="0"/>
        <v>1498502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</row>
    <row r="9" spans="1:15" s="50" customFormat="1" ht="18" customHeight="1">
      <c r="A9" s="49">
        <v>80197</v>
      </c>
      <c r="B9" s="50" t="s">
        <v>64</v>
      </c>
      <c r="C9" s="18">
        <v>2361553</v>
      </c>
      <c r="D9" s="18">
        <v>2361553</v>
      </c>
      <c r="E9" s="18">
        <v>0</v>
      </c>
      <c r="F9" s="18">
        <v>2361553</v>
      </c>
      <c r="G9" s="18">
        <v>863051</v>
      </c>
      <c r="H9" s="18">
        <v>1498502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</row>
    <row r="10" spans="1:15" s="52" customFormat="1" ht="16.5" customHeight="1">
      <c r="A10" s="69" t="s">
        <v>65</v>
      </c>
      <c r="B10" s="69"/>
      <c r="C10" s="51">
        <f aca="true" t="shared" si="1" ref="C10:O10">SUM(C8)</f>
        <v>2361553</v>
      </c>
      <c r="D10" s="51">
        <f t="shared" si="1"/>
        <v>2361553</v>
      </c>
      <c r="E10" s="51">
        <f t="shared" si="1"/>
        <v>0</v>
      </c>
      <c r="F10" s="51">
        <f t="shared" si="1"/>
        <v>2361553</v>
      </c>
      <c r="G10" s="51">
        <f t="shared" si="1"/>
        <v>863051</v>
      </c>
      <c r="H10" s="51">
        <f t="shared" si="1"/>
        <v>1498502</v>
      </c>
      <c r="I10" s="51">
        <f t="shared" si="1"/>
        <v>0</v>
      </c>
      <c r="J10" s="51">
        <f t="shared" si="1"/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  <c r="N10" s="51">
        <f t="shared" si="1"/>
        <v>0</v>
      </c>
      <c r="O10" s="51">
        <f t="shared" si="1"/>
        <v>0</v>
      </c>
    </row>
  </sheetData>
  <mergeCells count="12">
    <mergeCell ref="D2:E2"/>
    <mergeCell ref="H3:H4"/>
    <mergeCell ref="I3:I4"/>
    <mergeCell ref="J3:J4"/>
    <mergeCell ref="D3:D4"/>
    <mergeCell ref="E3:E4"/>
    <mergeCell ref="G3:G4"/>
    <mergeCell ref="A10:B10"/>
    <mergeCell ref="L3:L4"/>
    <mergeCell ref="M3:O3"/>
    <mergeCell ref="F3:F4"/>
    <mergeCell ref="K3:K4"/>
  </mergeCells>
  <printOptions horizontalCentered="1"/>
  <pageMargins left="0.4724409448818898" right="0.4724409448818898" top="1.1811023622047245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showGridLines="0" tabSelected="1" zoomScale="90" zoomScaleNormal="90" workbookViewId="0" topLeftCell="A1">
      <selection activeCell="B9" sqref="B9"/>
    </sheetView>
  </sheetViews>
  <sheetFormatPr defaultColWidth="9.00390625" defaultRowHeight="12.75"/>
  <cols>
    <col min="1" max="1" width="6.00390625" style="4" customWidth="1"/>
    <col min="2" max="2" width="47.00390625" style="4" customWidth="1"/>
    <col min="3" max="3" width="12.875" style="4" customWidth="1"/>
    <col min="4" max="4" width="13.125" style="4" customWidth="1"/>
    <col min="5" max="5" width="9.875" style="4" bestFit="1" customWidth="1"/>
    <col min="6" max="6" width="15.25390625" style="4" customWidth="1"/>
    <col min="7" max="7" width="11.375" style="4" customWidth="1"/>
    <col min="8" max="8" width="9.875" style="4" bestFit="1" customWidth="1"/>
    <col min="9" max="9" width="12.25390625" style="4" customWidth="1"/>
    <col min="10" max="16384" width="9.125" style="4" customWidth="1"/>
  </cols>
  <sheetData>
    <row r="2" spans="1:9" s="22" customFormat="1" ht="12.75">
      <c r="A2" s="74" t="s">
        <v>66</v>
      </c>
      <c r="B2" s="77" t="s">
        <v>67</v>
      </c>
      <c r="C2" s="74" t="s">
        <v>68</v>
      </c>
      <c r="D2" s="77" t="s">
        <v>46</v>
      </c>
      <c r="E2" s="42" t="s">
        <v>69</v>
      </c>
      <c r="F2" s="31" t="s">
        <v>70</v>
      </c>
      <c r="G2" s="31"/>
      <c r="H2" s="31"/>
      <c r="I2" s="74" t="s">
        <v>71</v>
      </c>
    </row>
    <row r="3" spans="1:9" s="22" customFormat="1" ht="38.25" customHeight="1">
      <c r="A3" s="75"/>
      <c r="B3" s="78"/>
      <c r="C3" s="76"/>
      <c r="D3" s="78"/>
      <c r="E3" s="54" t="s">
        <v>52</v>
      </c>
      <c r="F3" s="53" t="s">
        <v>18</v>
      </c>
      <c r="G3" s="55" t="s">
        <v>38</v>
      </c>
      <c r="H3" s="55" t="s">
        <v>72</v>
      </c>
      <c r="I3" s="75"/>
    </row>
    <row r="4" spans="1:9" s="22" customFormat="1" ht="12.7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</row>
    <row r="5" spans="1:9" s="31" customFormat="1" ht="12.75">
      <c r="A5" s="48" t="s">
        <v>20</v>
      </c>
      <c r="C5" s="28">
        <f aca="true" t="shared" si="0" ref="C5:I5">SUM(C8+C12+C6)</f>
        <v>74686</v>
      </c>
      <c r="D5" s="28">
        <f t="shared" si="0"/>
        <v>5889940</v>
      </c>
      <c r="E5" s="28">
        <f t="shared" si="0"/>
        <v>5898918</v>
      </c>
      <c r="F5" s="28">
        <f t="shared" si="0"/>
        <v>198219</v>
      </c>
      <c r="G5" s="28">
        <f t="shared" si="0"/>
        <v>0</v>
      </c>
      <c r="H5" s="28">
        <f t="shared" si="0"/>
        <v>5700699</v>
      </c>
      <c r="I5" s="28">
        <f t="shared" si="0"/>
        <v>65708</v>
      </c>
    </row>
    <row r="6" spans="1:9" s="31" customFormat="1" ht="12.75">
      <c r="A6" s="31">
        <v>600</v>
      </c>
      <c r="B6" s="31" t="s">
        <v>73</v>
      </c>
      <c r="C6" s="28">
        <f aca="true" t="shared" si="1" ref="C6:I6">SUM(C7)</f>
        <v>0</v>
      </c>
      <c r="D6" s="28">
        <f t="shared" si="1"/>
        <v>2332700</v>
      </c>
      <c r="E6" s="28">
        <f t="shared" si="1"/>
        <v>2332700</v>
      </c>
      <c r="F6" s="28">
        <f t="shared" si="1"/>
        <v>0</v>
      </c>
      <c r="G6" s="28">
        <f t="shared" si="1"/>
        <v>0</v>
      </c>
      <c r="H6" s="28">
        <f t="shared" si="1"/>
        <v>2332700</v>
      </c>
      <c r="I6" s="28">
        <f t="shared" si="1"/>
        <v>0</v>
      </c>
    </row>
    <row r="7" spans="1:9" s="31" customFormat="1" ht="12.75">
      <c r="A7" s="56">
        <v>60016</v>
      </c>
      <c r="B7" s="57" t="s">
        <v>74</v>
      </c>
      <c r="C7" s="18">
        <v>0</v>
      </c>
      <c r="D7" s="18">
        <v>2332700</v>
      </c>
      <c r="E7" s="18">
        <v>2332700</v>
      </c>
      <c r="F7" s="18">
        <v>0</v>
      </c>
      <c r="G7" s="18">
        <v>0</v>
      </c>
      <c r="H7" s="18">
        <v>2332700</v>
      </c>
      <c r="I7" s="18">
        <v>0</v>
      </c>
    </row>
    <row r="8" spans="1:9" s="31" customFormat="1" ht="12.75">
      <c r="A8" s="31">
        <v>801</v>
      </c>
      <c r="B8" s="31" t="s">
        <v>26</v>
      </c>
      <c r="C8" s="28">
        <f aca="true" t="shared" si="2" ref="C8:I8">SUM(C9:C11)</f>
        <v>74686</v>
      </c>
      <c r="D8" s="28">
        <f t="shared" si="2"/>
        <v>3524370</v>
      </c>
      <c r="E8" s="28">
        <f t="shared" si="2"/>
        <v>3533348</v>
      </c>
      <c r="F8" s="28">
        <f t="shared" si="2"/>
        <v>198219</v>
      </c>
      <c r="G8" s="28">
        <f t="shared" si="2"/>
        <v>0</v>
      </c>
      <c r="H8" s="28">
        <f t="shared" si="2"/>
        <v>3335129</v>
      </c>
      <c r="I8" s="28">
        <f t="shared" si="2"/>
        <v>65708</v>
      </c>
    </row>
    <row r="9" spans="1:9" s="50" customFormat="1" ht="12.75">
      <c r="A9" s="50">
        <v>80101</v>
      </c>
      <c r="B9" s="50" t="s">
        <v>75</v>
      </c>
      <c r="C9" s="18">
        <v>63147</v>
      </c>
      <c r="D9" s="18">
        <v>3037728</v>
      </c>
      <c r="E9" s="18">
        <v>3043164</v>
      </c>
      <c r="F9" s="18">
        <v>198219</v>
      </c>
      <c r="G9" s="18">
        <v>0</v>
      </c>
      <c r="H9" s="18">
        <v>2844945</v>
      </c>
      <c r="I9" s="18">
        <v>57711</v>
      </c>
    </row>
    <row r="10" spans="1:9" s="50" customFormat="1" ht="12.75">
      <c r="A10" s="50">
        <v>80105</v>
      </c>
      <c r="B10" s="50" t="s">
        <v>76</v>
      </c>
      <c r="C10" s="18">
        <v>9872</v>
      </c>
      <c r="D10" s="18">
        <v>26670</v>
      </c>
      <c r="E10" s="18">
        <v>34835</v>
      </c>
      <c r="F10" s="18">
        <v>0</v>
      </c>
      <c r="G10" s="18">
        <v>0</v>
      </c>
      <c r="H10" s="18">
        <v>34835</v>
      </c>
      <c r="I10" s="18">
        <v>1707</v>
      </c>
    </row>
    <row r="11" spans="1:9" s="50" customFormat="1" ht="12.75">
      <c r="A11" s="50">
        <v>80110</v>
      </c>
      <c r="B11" s="50" t="s">
        <v>77</v>
      </c>
      <c r="C11" s="18">
        <v>1667</v>
      </c>
      <c r="D11" s="18">
        <v>459972</v>
      </c>
      <c r="E11" s="18">
        <v>455349</v>
      </c>
      <c r="F11" s="18">
        <v>0</v>
      </c>
      <c r="G11" s="18">
        <v>0</v>
      </c>
      <c r="H11" s="18">
        <v>455349</v>
      </c>
      <c r="I11" s="18">
        <v>6290</v>
      </c>
    </row>
    <row r="12" spans="1:9" s="50" customFormat="1" ht="12.75">
      <c r="A12" s="31">
        <v>852</v>
      </c>
      <c r="B12" s="31" t="s">
        <v>78</v>
      </c>
      <c r="C12" s="28">
        <f aca="true" t="shared" si="3" ref="C12:I12">SUM(C13)</f>
        <v>0</v>
      </c>
      <c r="D12" s="28">
        <f t="shared" si="3"/>
        <v>32870</v>
      </c>
      <c r="E12" s="28">
        <f t="shared" si="3"/>
        <v>32870</v>
      </c>
      <c r="F12" s="28">
        <f t="shared" si="3"/>
        <v>0</v>
      </c>
      <c r="G12" s="28">
        <f t="shared" si="3"/>
        <v>0</v>
      </c>
      <c r="H12" s="28">
        <f t="shared" si="3"/>
        <v>32870</v>
      </c>
      <c r="I12" s="28">
        <f t="shared" si="3"/>
        <v>0</v>
      </c>
    </row>
    <row r="13" spans="1:9" s="50" customFormat="1" ht="12.75">
      <c r="A13" s="50">
        <v>85219</v>
      </c>
      <c r="B13" s="50" t="s">
        <v>79</v>
      </c>
      <c r="C13" s="18">
        <v>0</v>
      </c>
      <c r="D13" s="18">
        <v>32870</v>
      </c>
      <c r="E13" s="18">
        <v>32870</v>
      </c>
      <c r="F13" s="18">
        <v>0</v>
      </c>
      <c r="G13" s="18">
        <v>0</v>
      </c>
      <c r="H13" s="18">
        <v>32870</v>
      </c>
      <c r="I13" s="18">
        <v>0</v>
      </c>
    </row>
    <row r="14" spans="1:9" s="31" customFormat="1" ht="12.75">
      <c r="A14" s="48" t="s">
        <v>32</v>
      </c>
      <c r="C14" s="28">
        <f aca="true" t="shared" si="4" ref="C14:I14">SUM(C15+C17+C27+C30)</f>
        <v>176149</v>
      </c>
      <c r="D14" s="28">
        <f t="shared" si="4"/>
        <v>11416530</v>
      </c>
      <c r="E14" s="28">
        <f t="shared" si="4"/>
        <v>11401969</v>
      </c>
      <c r="F14" s="28">
        <f t="shared" si="4"/>
        <v>65550</v>
      </c>
      <c r="G14" s="28">
        <f t="shared" si="4"/>
        <v>18500</v>
      </c>
      <c r="H14" s="28">
        <f t="shared" si="4"/>
        <v>11317919</v>
      </c>
      <c r="I14" s="28">
        <f t="shared" si="4"/>
        <v>190710</v>
      </c>
    </row>
    <row r="15" spans="1:9" s="31" customFormat="1" ht="12.75">
      <c r="A15" s="31">
        <v>600</v>
      </c>
      <c r="B15" s="31" t="s">
        <v>73</v>
      </c>
      <c r="C15" s="28">
        <f aca="true" t="shared" si="5" ref="C15:I15">SUM(C16:C16)</f>
        <v>0</v>
      </c>
      <c r="D15" s="28">
        <f t="shared" si="5"/>
        <v>6639300</v>
      </c>
      <c r="E15" s="28">
        <f t="shared" si="5"/>
        <v>6639300</v>
      </c>
      <c r="F15" s="28">
        <f t="shared" si="5"/>
        <v>0</v>
      </c>
      <c r="G15" s="28">
        <f t="shared" si="5"/>
        <v>0</v>
      </c>
      <c r="H15" s="28">
        <f t="shared" si="5"/>
        <v>6639300</v>
      </c>
      <c r="I15" s="28">
        <f t="shared" si="5"/>
        <v>0</v>
      </c>
    </row>
    <row r="16" spans="1:9" s="50" customFormat="1" ht="27" customHeight="1">
      <c r="A16" s="58">
        <v>60015</v>
      </c>
      <c r="B16" s="57" t="s">
        <v>80</v>
      </c>
      <c r="C16" s="18">
        <v>0</v>
      </c>
      <c r="D16" s="18">
        <v>6639300</v>
      </c>
      <c r="E16" s="18">
        <v>6639300</v>
      </c>
      <c r="F16" s="18">
        <v>0</v>
      </c>
      <c r="G16" s="18">
        <v>0</v>
      </c>
      <c r="H16" s="18">
        <v>6639300</v>
      </c>
      <c r="I16" s="18">
        <v>0</v>
      </c>
    </row>
    <row r="17" spans="1:9" s="31" customFormat="1" ht="12.75">
      <c r="A17" s="31">
        <v>801</v>
      </c>
      <c r="B17" s="31" t="s">
        <v>26</v>
      </c>
      <c r="C17" s="28">
        <f aca="true" t="shared" si="6" ref="C17:I17">SUM(C18:C26)</f>
        <v>93507</v>
      </c>
      <c r="D17" s="28">
        <f t="shared" si="6"/>
        <v>3001552</v>
      </c>
      <c r="E17" s="28">
        <f t="shared" si="6"/>
        <v>3046540</v>
      </c>
      <c r="F17" s="28">
        <f t="shared" si="6"/>
        <v>16550</v>
      </c>
      <c r="G17" s="28">
        <f t="shared" si="6"/>
        <v>0</v>
      </c>
      <c r="H17" s="28">
        <f t="shared" si="6"/>
        <v>3029990</v>
      </c>
      <c r="I17" s="28">
        <f t="shared" si="6"/>
        <v>48519</v>
      </c>
    </row>
    <row r="18" spans="1:9" s="50" customFormat="1" ht="12.75">
      <c r="A18" s="50">
        <v>80102</v>
      </c>
      <c r="B18" s="50" t="s">
        <v>81</v>
      </c>
      <c r="C18" s="18">
        <v>20518</v>
      </c>
      <c r="D18" s="18">
        <v>71393</v>
      </c>
      <c r="E18" s="18">
        <v>88782</v>
      </c>
      <c r="F18" s="18">
        <v>0</v>
      </c>
      <c r="G18" s="18">
        <v>0</v>
      </c>
      <c r="H18" s="18">
        <v>88782</v>
      </c>
      <c r="I18" s="18">
        <v>3129</v>
      </c>
    </row>
    <row r="19" spans="1:9" s="50" customFormat="1" ht="12.75">
      <c r="A19" s="50">
        <v>80111</v>
      </c>
      <c r="B19" s="50" t="s">
        <v>82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s="50" customFormat="1" ht="12.75">
      <c r="A20" s="50">
        <v>80114</v>
      </c>
      <c r="B20" s="50" t="s">
        <v>83</v>
      </c>
      <c r="C20" s="18">
        <v>4066</v>
      </c>
      <c r="D20" s="18">
        <v>229000</v>
      </c>
      <c r="E20" s="18">
        <v>233065</v>
      </c>
      <c r="F20" s="18">
        <v>0</v>
      </c>
      <c r="G20" s="18">
        <v>0</v>
      </c>
      <c r="H20" s="18">
        <v>233065</v>
      </c>
      <c r="I20" s="18">
        <v>1</v>
      </c>
    </row>
    <row r="21" spans="1:9" s="50" customFormat="1" ht="12.75">
      <c r="A21" s="59">
        <v>80120</v>
      </c>
      <c r="B21" s="59" t="s">
        <v>84</v>
      </c>
      <c r="C21" s="60">
        <v>11743</v>
      </c>
      <c r="D21" s="60">
        <v>977355</v>
      </c>
      <c r="E21" s="60">
        <v>963447</v>
      </c>
      <c r="F21" s="60">
        <v>0</v>
      </c>
      <c r="G21" s="60">
        <v>0</v>
      </c>
      <c r="H21" s="60">
        <v>963447</v>
      </c>
      <c r="I21" s="60">
        <v>25651</v>
      </c>
    </row>
    <row r="22" spans="1:9" s="50" customFormat="1" ht="12.75">
      <c r="A22" s="50">
        <v>80130</v>
      </c>
      <c r="B22" s="50" t="s">
        <v>85</v>
      </c>
      <c r="C22" s="18">
        <v>7205</v>
      </c>
      <c r="D22" s="18">
        <v>1085804</v>
      </c>
      <c r="E22" s="18">
        <v>1085712</v>
      </c>
      <c r="F22" s="18">
        <v>1215</v>
      </c>
      <c r="G22" s="18">
        <v>0</v>
      </c>
      <c r="H22" s="18">
        <v>1084497</v>
      </c>
      <c r="I22" s="18">
        <v>7297</v>
      </c>
    </row>
    <row r="23" spans="1:9" s="50" customFormat="1" ht="12.75">
      <c r="A23" s="50">
        <v>80132</v>
      </c>
      <c r="B23" s="50" t="s">
        <v>86</v>
      </c>
      <c r="C23" s="18">
        <v>19525</v>
      </c>
      <c r="D23" s="18">
        <v>49700</v>
      </c>
      <c r="E23" s="18">
        <v>68325</v>
      </c>
      <c r="F23" s="18">
        <v>0</v>
      </c>
      <c r="G23" s="18">
        <v>0</v>
      </c>
      <c r="H23" s="18">
        <v>68325</v>
      </c>
      <c r="I23" s="18">
        <v>900</v>
      </c>
    </row>
    <row r="24" spans="1:9" s="50" customFormat="1" ht="12.75">
      <c r="A24" s="50">
        <v>80134</v>
      </c>
      <c r="B24" s="50" t="s">
        <v>87</v>
      </c>
      <c r="C24" s="18">
        <v>1261</v>
      </c>
      <c r="D24" s="18">
        <v>12000</v>
      </c>
      <c r="E24" s="18">
        <v>13261</v>
      </c>
      <c r="F24" s="18">
        <v>0</v>
      </c>
      <c r="G24" s="18">
        <v>0</v>
      </c>
      <c r="H24" s="18">
        <v>13261</v>
      </c>
      <c r="I24" s="18">
        <v>0</v>
      </c>
    </row>
    <row r="25" spans="1:9" s="50" customFormat="1" ht="25.5">
      <c r="A25" s="58">
        <v>80140</v>
      </c>
      <c r="B25" s="57" t="s">
        <v>88</v>
      </c>
      <c r="C25" s="18">
        <v>28797</v>
      </c>
      <c r="D25" s="18">
        <v>537300</v>
      </c>
      <c r="E25" s="18">
        <v>554556</v>
      </c>
      <c r="F25" s="18">
        <v>15335</v>
      </c>
      <c r="G25" s="18">
        <v>0</v>
      </c>
      <c r="H25" s="18">
        <v>539221</v>
      </c>
      <c r="I25" s="18">
        <v>11541</v>
      </c>
    </row>
    <row r="26" spans="1:9" s="50" customFormat="1" ht="12.75">
      <c r="A26" s="50">
        <v>80143</v>
      </c>
      <c r="B26" s="50" t="s">
        <v>89</v>
      </c>
      <c r="C26" s="18">
        <v>392</v>
      </c>
      <c r="D26" s="18">
        <v>39000</v>
      </c>
      <c r="E26" s="18">
        <v>39392</v>
      </c>
      <c r="F26" s="18">
        <v>0</v>
      </c>
      <c r="G26" s="18">
        <v>0</v>
      </c>
      <c r="H26" s="18">
        <v>39392</v>
      </c>
      <c r="I26" s="18">
        <v>0</v>
      </c>
    </row>
    <row r="27" spans="1:9" s="50" customFormat="1" ht="12.75">
      <c r="A27" s="31">
        <v>852</v>
      </c>
      <c r="B27" s="31" t="s">
        <v>78</v>
      </c>
      <c r="C27" s="28">
        <f aca="true" t="shared" si="7" ref="C27:I27">SUM(C28:C29)</f>
        <v>56396</v>
      </c>
      <c r="D27" s="28">
        <f t="shared" si="7"/>
        <v>1220333</v>
      </c>
      <c r="E27" s="28">
        <f t="shared" si="7"/>
        <v>1206763</v>
      </c>
      <c r="F27" s="28">
        <f t="shared" si="7"/>
        <v>49000</v>
      </c>
      <c r="G27" s="28">
        <f t="shared" si="7"/>
        <v>18500</v>
      </c>
      <c r="H27" s="28">
        <f t="shared" si="7"/>
        <v>1139263</v>
      </c>
      <c r="I27" s="28">
        <f t="shared" si="7"/>
        <v>69966</v>
      </c>
    </row>
    <row r="28" spans="1:9" s="50" customFormat="1" ht="12.75">
      <c r="A28" s="50">
        <v>85201</v>
      </c>
      <c r="B28" s="50" t="s">
        <v>90</v>
      </c>
      <c r="C28" s="18">
        <v>2000</v>
      </c>
      <c r="D28" s="18">
        <v>9833</v>
      </c>
      <c r="E28" s="18">
        <v>11033</v>
      </c>
      <c r="F28" s="18">
        <v>0</v>
      </c>
      <c r="G28" s="18">
        <v>0</v>
      </c>
      <c r="H28" s="18">
        <v>11033</v>
      </c>
      <c r="I28" s="18">
        <v>800</v>
      </c>
    </row>
    <row r="29" spans="1:9" s="50" customFormat="1" ht="12.75">
      <c r="A29" s="50">
        <v>85202</v>
      </c>
      <c r="B29" s="50" t="s">
        <v>91</v>
      </c>
      <c r="C29" s="18">
        <v>54396</v>
      </c>
      <c r="D29" s="18">
        <v>1210500</v>
      </c>
      <c r="E29" s="18">
        <v>1195730</v>
      </c>
      <c r="F29" s="18">
        <v>49000</v>
      </c>
      <c r="G29" s="18">
        <v>18500</v>
      </c>
      <c r="H29" s="18">
        <v>1128230</v>
      </c>
      <c r="I29" s="18">
        <v>69166</v>
      </c>
    </row>
    <row r="30" spans="1:9" s="31" customFormat="1" ht="12.75">
      <c r="A30" s="31">
        <v>854</v>
      </c>
      <c r="B30" s="31" t="s">
        <v>33</v>
      </c>
      <c r="C30" s="28">
        <f aca="true" t="shared" si="8" ref="C30:I30">SUM(C31:C34)</f>
        <v>26246</v>
      </c>
      <c r="D30" s="28">
        <f t="shared" si="8"/>
        <v>555345</v>
      </c>
      <c r="E30" s="28">
        <f t="shared" si="8"/>
        <v>509366</v>
      </c>
      <c r="F30" s="28">
        <f t="shared" si="8"/>
        <v>0</v>
      </c>
      <c r="G30" s="28">
        <f t="shared" si="8"/>
        <v>0</v>
      </c>
      <c r="H30" s="28">
        <f t="shared" si="8"/>
        <v>509366</v>
      </c>
      <c r="I30" s="28">
        <f t="shared" si="8"/>
        <v>72225</v>
      </c>
    </row>
    <row r="31" spans="1:9" s="50" customFormat="1" ht="12.75">
      <c r="A31" s="50">
        <v>85403</v>
      </c>
      <c r="B31" s="50" t="s">
        <v>92</v>
      </c>
      <c r="C31" s="18">
        <v>20744</v>
      </c>
      <c r="D31" s="18">
        <v>438650</v>
      </c>
      <c r="E31" s="18">
        <v>399958</v>
      </c>
      <c r="F31" s="18">
        <v>0</v>
      </c>
      <c r="G31" s="18">
        <v>0</v>
      </c>
      <c r="H31" s="18">
        <v>399958</v>
      </c>
      <c r="I31" s="18">
        <v>59436</v>
      </c>
    </row>
    <row r="32" spans="1:9" s="50" customFormat="1" ht="25.5">
      <c r="A32" s="50">
        <v>85406</v>
      </c>
      <c r="B32" s="57" t="s">
        <v>93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s="50" customFormat="1" ht="12.75">
      <c r="A33" s="50">
        <v>85407</v>
      </c>
      <c r="B33" s="50" t="s">
        <v>34</v>
      </c>
      <c r="C33" s="18">
        <v>1333</v>
      </c>
      <c r="D33" s="18">
        <v>111000</v>
      </c>
      <c r="E33" s="18">
        <v>102901</v>
      </c>
      <c r="F33" s="18">
        <v>0</v>
      </c>
      <c r="G33" s="18">
        <v>0</v>
      </c>
      <c r="H33" s="18">
        <v>102901</v>
      </c>
      <c r="I33" s="18">
        <v>9432</v>
      </c>
    </row>
    <row r="34" spans="1:9" s="50" customFormat="1" ht="12.75">
      <c r="A34" s="50">
        <v>85420</v>
      </c>
      <c r="B34" s="50" t="s">
        <v>94</v>
      </c>
      <c r="C34" s="18">
        <v>4169</v>
      </c>
      <c r="D34" s="18">
        <v>5695</v>
      </c>
      <c r="E34" s="18">
        <v>6507</v>
      </c>
      <c r="F34" s="18">
        <v>0</v>
      </c>
      <c r="G34" s="18">
        <v>0</v>
      </c>
      <c r="H34" s="18">
        <v>6507</v>
      </c>
      <c r="I34" s="18">
        <v>3357</v>
      </c>
    </row>
    <row r="35" spans="2:9" s="61" customFormat="1" ht="16.5">
      <c r="B35" s="61" t="s">
        <v>95</v>
      </c>
      <c r="C35" s="37">
        <f aca="true" t="shared" si="9" ref="C35:I35">C5+C14</f>
        <v>250835</v>
      </c>
      <c r="D35" s="37">
        <f t="shared" si="9"/>
        <v>17306470</v>
      </c>
      <c r="E35" s="37">
        <f t="shared" si="9"/>
        <v>17300887</v>
      </c>
      <c r="F35" s="37">
        <f t="shared" si="9"/>
        <v>263769</v>
      </c>
      <c r="G35" s="37">
        <f t="shared" si="9"/>
        <v>18500</v>
      </c>
      <c r="H35" s="37">
        <f t="shared" si="9"/>
        <v>17018618</v>
      </c>
      <c r="I35" s="37">
        <f t="shared" si="9"/>
        <v>256418</v>
      </c>
    </row>
  </sheetData>
  <mergeCells count="5">
    <mergeCell ref="A2:A3"/>
    <mergeCell ref="C2:C3"/>
    <mergeCell ref="I2:I3"/>
    <mergeCell ref="B2:B3"/>
    <mergeCell ref="D2:D3"/>
  </mergeCells>
  <printOptions horizontalCentered="1"/>
  <pageMargins left="0.3937007874015748" right="0.3937007874015748" top="0.85" bottom="0.8" header="0.5118110236220472" footer="0.4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Fidelus</dc:creator>
  <cp:keywords/>
  <dc:description/>
  <cp:lastModifiedBy>Beata Fidelus</cp:lastModifiedBy>
  <cp:lastPrinted>2004-01-13T09:25:56Z</cp:lastPrinted>
  <dcterms:created xsi:type="dcterms:W3CDTF">2004-01-13T09:22:39Z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