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58" firstSheet="1" activeTab="2"/>
  </bookViews>
  <sheets>
    <sheet name="Analiza lokali_OMRN_KM" sheetId="1" r:id="rId1"/>
    <sheet name="Analiza lokali_OMRN_KM+LU" sheetId="2" r:id="rId2"/>
    <sheet name="Analiza TERENOW" sheetId="3" r:id="rId3"/>
  </sheets>
  <definedNames>
    <definedName name="_xlnm.Print_Area" localSheetId="0">'Analiza lokali_OMRN_KM'!$B$1:$J$55</definedName>
    <definedName name="_xlnm.Print_Area" localSheetId="1">'Analiza lokali_OMRN_KM+LU'!$B$1:$J$49</definedName>
    <definedName name="_xlnm.Print_Area" localSheetId="2">'Analiza TERENOW'!$B$1:$I$62</definedName>
  </definedNames>
  <calcPr fullCalcOnLoad="1"/>
</workbook>
</file>

<file path=xl/sharedStrings.xml><?xml version="1.0" encoding="utf-8"?>
<sst xmlns="http://schemas.openxmlformats.org/spreadsheetml/2006/main" count="215" uniqueCount="90">
  <si>
    <t>Badany obszar:</t>
  </si>
  <si>
    <t>1p + k</t>
  </si>
  <si>
    <t>Ilość lokali</t>
  </si>
  <si>
    <t>Ilość budynków:</t>
  </si>
  <si>
    <t>Struktura lokalu</t>
  </si>
  <si>
    <t>2p + k</t>
  </si>
  <si>
    <t>3p + k</t>
  </si>
  <si>
    <t>Teren: Ogrodowa 24, 26, 28</t>
  </si>
  <si>
    <t>Lp.</t>
  </si>
  <si>
    <t>1 izba</t>
  </si>
  <si>
    <t>Razem:</t>
  </si>
  <si>
    <t>4p + k</t>
  </si>
  <si>
    <t>6p + k</t>
  </si>
  <si>
    <t>Łączna ilość lokali:</t>
  </si>
  <si>
    <t>Plac zwycięstwa</t>
  </si>
  <si>
    <t>Ogrodowa</t>
  </si>
  <si>
    <t>Księzy Młyn</t>
  </si>
  <si>
    <t>Przędzalniana</t>
  </si>
  <si>
    <t>Fabryczna</t>
  </si>
  <si>
    <t>19A</t>
  </si>
  <si>
    <t>Pu lokali</t>
  </si>
  <si>
    <t>Struktura i szacunkowa wartość lokali mieszkalnych</t>
  </si>
  <si>
    <t>Wartość lokalu</t>
  </si>
  <si>
    <t>Podsumowanie:</t>
  </si>
  <si>
    <t>Łączna liczba mieszkańców:</t>
  </si>
  <si>
    <r>
      <t>Wartość 
1 m</t>
    </r>
    <r>
      <rPr>
        <vertAlign val="superscript"/>
        <sz val="8"/>
        <color indexed="8"/>
        <rFont val="Times New Roman CE"/>
        <family val="1"/>
      </rPr>
      <t>2</t>
    </r>
    <r>
      <rPr>
        <sz val="8"/>
        <color indexed="8"/>
        <rFont val="Times New Roman CE"/>
        <family val="1"/>
      </rPr>
      <t>/zł</t>
    </r>
  </si>
  <si>
    <r>
      <t>Łączna  pow.
 lokali w m</t>
    </r>
    <r>
      <rPr>
        <vertAlign val="superscript"/>
        <sz val="8"/>
        <color indexed="8"/>
        <rFont val="Times New Roman CE"/>
        <family val="1"/>
      </rPr>
      <t>2</t>
    </r>
  </si>
  <si>
    <t>Liczba mieszkańców</t>
  </si>
  <si>
    <t>Wartość lokali</t>
  </si>
  <si>
    <t xml:space="preserve">Teren: Księży Młyn 1 - 12, Przędzalniana 49 - 67, Fabryczna 19- 21 </t>
  </si>
  <si>
    <t>Teren: pl. Zwycięstwa 8, 9, 10, 11, 12</t>
  </si>
  <si>
    <t>Adres nieruchomości</t>
  </si>
  <si>
    <t>Rodzaj nieruchomości</t>
  </si>
  <si>
    <t>Wartość nieruchomości</t>
  </si>
  <si>
    <t>Nr działki</t>
  </si>
  <si>
    <t>Przędzalniana 51 (zaplecze)</t>
  </si>
  <si>
    <t>84/2, 89/1</t>
  </si>
  <si>
    <r>
      <t>Pow. w m</t>
    </r>
    <r>
      <rPr>
        <vertAlign val="superscript"/>
        <sz val="8"/>
        <color indexed="8"/>
        <rFont val="Times New Roman CE"/>
        <family val="1"/>
      </rPr>
      <t>2</t>
    </r>
  </si>
  <si>
    <t>niezabudowana</t>
  </si>
  <si>
    <t>91/1</t>
  </si>
  <si>
    <t>94, 97</t>
  </si>
  <si>
    <t>Księży Młyn 15</t>
  </si>
  <si>
    <t>Łączna ilość budynków mieszkalnych:</t>
  </si>
  <si>
    <t>Szacunkowe wartości nieruchomości przy ulicach Przędzalnianej i Księży Młyn</t>
  </si>
  <si>
    <t>zab. budynkiem szkoły</t>
  </si>
  <si>
    <t>Księży Młyn - ulica</t>
  </si>
  <si>
    <t xml:space="preserve">Przędzalniana 51, Księży Młyn 15 i ulica </t>
  </si>
  <si>
    <t>Budynek szkoły - ilość:</t>
  </si>
  <si>
    <t>Działki niezabudowane - ilość:</t>
  </si>
  <si>
    <t>zlokalizowanych przy ulicach: Księży Młyn, Przędzalnianej, Fabrycznej, Ogrodowej 
oraz przy pl. Zwycięstwa</t>
  </si>
  <si>
    <t>nie dotyczy</t>
  </si>
  <si>
    <t>lokal użytk.</t>
  </si>
  <si>
    <t>Łączna ilość lokali mieszkalnych:</t>
  </si>
  <si>
    <t>Łączna ilość lokali użytkowych:</t>
  </si>
  <si>
    <r>
      <t>Powierzchnia użytk. budynków w m</t>
    </r>
    <r>
      <rPr>
        <vertAlign val="superscript"/>
        <sz val="8"/>
        <color indexed="8"/>
        <rFont val="Times New Roman CE"/>
        <family val="0"/>
      </rPr>
      <t>2</t>
    </r>
  </si>
  <si>
    <r>
      <t>Powierzchnia działki
w m</t>
    </r>
    <r>
      <rPr>
        <vertAlign val="superscript"/>
        <sz val="8"/>
        <color indexed="8"/>
        <rFont val="Times New Roman CE"/>
        <family val="0"/>
      </rPr>
      <t>2</t>
    </r>
  </si>
  <si>
    <t>Teren: pl. Zwycięstwa 8, 9, 10, 11, 12 w obrębie W-24</t>
  </si>
  <si>
    <t>99</t>
  </si>
  <si>
    <t>grunt</t>
  </si>
  <si>
    <t>86</t>
  </si>
  <si>
    <t>87/1, 87/2</t>
  </si>
  <si>
    <t>Ilość budynków mieszkalnych:</t>
  </si>
  <si>
    <t>98/11</t>
  </si>
  <si>
    <t>98/1</t>
  </si>
  <si>
    <t>96/9, 96/10, 96/11</t>
  </si>
  <si>
    <t>98/3</t>
  </si>
  <si>
    <t>88</t>
  </si>
  <si>
    <t>90/2</t>
  </si>
  <si>
    <t>90/3</t>
  </si>
  <si>
    <t>90/4</t>
  </si>
  <si>
    <t>101/1</t>
  </si>
  <si>
    <t>101/2</t>
  </si>
  <si>
    <t>Wartość ogólna:</t>
  </si>
  <si>
    <t>Szacunkowa wartość działek zabudowanych domami familijnymi</t>
  </si>
  <si>
    <t>Teren: Ogrodowa 24, 26, 28 w obrębach S-01 i P-09</t>
  </si>
  <si>
    <t>2/3</t>
  </si>
  <si>
    <t>27/11</t>
  </si>
  <si>
    <t>27/12</t>
  </si>
  <si>
    <t>28/9</t>
  </si>
  <si>
    <t>28/21</t>
  </si>
  <si>
    <t>28/23</t>
  </si>
  <si>
    <t>28/24</t>
  </si>
  <si>
    <t>Teren: Ogrodowa 24, 26, 28 w obrębach S-01 
i P-09</t>
  </si>
  <si>
    <t>Struktura i szacunkowa wartość lokali mieszkalnych i użytkowych</t>
  </si>
  <si>
    <t xml:space="preserve">Teren: Księży Młyn 1 - 12, Przędzalniana numery nieparzyste 49-67, Fabryczna 19- 21 </t>
  </si>
  <si>
    <t xml:space="preserve">Teren: Księży Młyn 1 - 12, Przędzalniana numery nieparzyste 49-67, 
Fabryczna 19- 21 </t>
  </si>
  <si>
    <t>położonych przy ulicach: Księży Młyn, Przędzalnianej, Fabrycznej, Ogrodowej 
oraz przy pl. Zwycięstwa (stan na czerwiec 2007r.)</t>
  </si>
  <si>
    <t>zlokalizowanych przy ulicach: Księży Młyn, Przędzalnianej, Fabrycznej, Ogrodowej 
oraz przy pl. Zwycięstwa (stan na czerwiec 2007r.)</t>
  </si>
  <si>
    <t>Teren: Księży Młyn 1-12, Przędzalniana numery nieparzyste 49-67, Fabryczna 19-21 w obrębie W-25</t>
  </si>
  <si>
    <t>Teren: Księży Młyn 1-12, Przędzalniana numery nierparzyste 49-67, Fabryczna 19-21 w obrębie W-25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</si>
</sst>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.00&quot; zł&quot;;\-#,##0.00&quot; zł&quot;"/>
    <numFmt numFmtId="174" formatCode="&quot; Rep. A nr &quot;####&quot; \  &quot;##"/>
    <numFmt numFmtId="175" formatCode="#,##0\ &quot;zł&quot;"/>
    <numFmt numFmtId="176" formatCode="#,##0.000"/>
    <numFmt numFmtId="177" formatCode="#,##0.0"/>
    <numFmt numFmtId="178" formatCode=";;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&quot;ok.&quot;_#\ ##0"/>
    <numFmt numFmtId="184" formatCode="&quot;ok.&quot;#,##0"/>
    <numFmt numFmtId="185" formatCode="&quot;ok. &quot;#,##0"/>
    <numFmt numFmtId="186" formatCode="&quot;ok. &quot;#,##0&quot; zł&quot;"/>
  </numFmts>
  <fonts count="10"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i/>
      <sz val="10"/>
      <color indexed="8"/>
      <name val="Times New Roman CE"/>
      <family val="1"/>
    </font>
    <font>
      <vertAlign val="superscript"/>
      <sz val="8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5" fontId="3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17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2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5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175" fontId="5" fillId="0" borderId="1" xfId="0" applyNumberFormat="1" applyFont="1" applyBorder="1" applyAlignment="1">
      <alignment horizontal="right" vertical="center"/>
    </xf>
    <xf numFmtId="175" fontId="5" fillId="2" borderId="1" xfId="0" applyNumberFormat="1" applyFont="1" applyFill="1" applyBorder="1" applyAlignment="1">
      <alignment horizontal="right" vertical="center"/>
    </xf>
    <xf numFmtId="175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175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8" xfId="0" applyFont="1" applyBorder="1" applyAlignment="1">
      <alignment wrapText="1"/>
    </xf>
    <xf numFmtId="175" fontId="3" fillId="0" borderId="6" xfId="0" applyNumberFormat="1" applyFont="1" applyBorder="1" applyAlignment="1">
      <alignment horizontal="right" vertical="center"/>
    </xf>
    <xf numFmtId="175" fontId="5" fillId="0" borderId="9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 horizontal="right" vertical="center"/>
    </xf>
    <xf numFmtId="175" fontId="5" fillId="0" borderId="11" xfId="0" applyNumberFormat="1" applyFont="1" applyBorder="1" applyAlignment="1">
      <alignment horizontal="right" vertical="center"/>
    </xf>
    <xf numFmtId="175" fontId="5" fillId="0" borderId="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Fill="1" applyAlignment="1">
      <alignment vertical="center" wrapText="1"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86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2" borderId="14" xfId="0" applyFont="1" applyFill="1" applyBorder="1" applyAlignment="1">
      <alignment/>
    </xf>
    <xf numFmtId="175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7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5" fontId="2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B23">
      <selection activeCell="F53" sqref="F53:G53"/>
    </sheetView>
  </sheetViews>
  <sheetFormatPr defaultColWidth="9.140625" defaultRowHeight="12.75"/>
  <cols>
    <col min="1" max="1" width="9.140625" style="1" hidden="1" customWidth="1"/>
    <col min="2" max="3" width="9.140625" style="1" customWidth="1"/>
    <col min="4" max="4" width="12.57421875" style="1" customWidth="1"/>
    <col min="5" max="5" width="16.00390625" style="1" customWidth="1"/>
    <col min="6" max="6" width="9.57421875" style="1" bestFit="1" customWidth="1"/>
    <col min="7" max="7" width="9.140625" style="1" customWidth="1"/>
    <col min="8" max="8" width="10.421875" style="1" customWidth="1"/>
    <col min="9" max="9" width="10.140625" style="1" customWidth="1"/>
    <col min="10" max="10" width="4.7109375" style="1" customWidth="1"/>
    <col min="11" max="13" width="9.140625" style="1" customWidth="1"/>
    <col min="14" max="14" width="9.140625" style="2" customWidth="1"/>
    <col min="15" max="16384" width="9.140625" style="1" customWidth="1"/>
  </cols>
  <sheetData>
    <row r="1" spans="2:10" ht="15.75">
      <c r="B1" s="106" t="s">
        <v>21</v>
      </c>
      <c r="C1" s="106"/>
      <c r="D1" s="106"/>
      <c r="E1" s="106"/>
      <c r="F1" s="106"/>
      <c r="G1" s="106"/>
      <c r="H1" s="106"/>
      <c r="I1" s="106"/>
      <c r="J1" s="106"/>
    </row>
    <row r="2" spans="2:10" ht="31.5" customHeight="1">
      <c r="B2" s="107" t="s">
        <v>49</v>
      </c>
      <c r="C2" s="108"/>
      <c r="D2" s="108"/>
      <c r="E2" s="108"/>
      <c r="F2" s="108"/>
      <c r="G2" s="108"/>
      <c r="H2" s="108"/>
      <c r="I2" s="108"/>
      <c r="J2" s="108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2:9" ht="12.75">
      <c r="B4" s="99" t="s">
        <v>0</v>
      </c>
      <c r="C4" s="99"/>
      <c r="D4" s="112" t="s">
        <v>29</v>
      </c>
      <c r="E4" s="112"/>
      <c r="F4" s="112"/>
      <c r="G4" s="112"/>
      <c r="H4" s="112"/>
      <c r="I4" s="112"/>
    </row>
    <row r="5" spans="2:10" ht="12.75">
      <c r="B5" s="4"/>
      <c r="C5" s="4"/>
      <c r="D5" s="4"/>
      <c r="E5" s="4"/>
      <c r="F5" s="4"/>
      <c r="H5" s="4" t="s">
        <v>3</v>
      </c>
      <c r="J5" s="41">
        <v>25</v>
      </c>
    </row>
    <row r="7" spans="2:10" s="11" customFormat="1" ht="27" customHeight="1">
      <c r="B7" s="9" t="s">
        <v>8</v>
      </c>
      <c r="C7" s="10" t="s">
        <v>4</v>
      </c>
      <c r="D7" s="10" t="s">
        <v>26</v>
      </c>
      <c r="E7" s="10" t="s">
        <v>25</v>
      </c>
      <c r="F7" s="10" t="s">
        <v>22</v>
      </c>
      <c r="G7" s="10" t="s">
        <v>2</v>
      </c>
      <c r="H7" s="10" t="s">
        <v>27</v>
      </c>
      <c r="I7" s="100" t="s">
        <v>28</v>
      </c>
      <c r="J7" s="100"/>
    </row>
    <row r="8" spans="1:10" ht="12.75">
      <c r="A8" s="1">
        <v>24.71</v>
      </c>
      <c r="B8" s="12">
        <v>1</v>
      </c>
      <c r="C8" s="13" t="s">
        <v>9</v>
      </c>
      <c r="D8" s="103">
        <f>E120</f>
        <v>16194.24</v>
      </c>
      <c r="E8" s="33">
        <v>1150</v>
      </c>
      <c r="F8" s="14">
        <f aca="true" t="shared" si="0" ref="F8:F13">ROUND((E8*A8),-3)</f>
        <v>28000</v>
      </c>
      <c r="G8" s="33">
        <v>30</v>
      </c>
      <c r="H8" s="109">
        <v>932</v>
      </c>
      <c r="I8" s="91">
        <f aca="true" t="shared" si="1" ref="I8:I13">ROUND((G8*F8),-4)</f>
        <v>840000</v>
      </c>
      <c r="J8" s="91"/>
    </row>
    <row r="9" spans="1:10" ht="12.75">
      <c r="A9" s="1">
        <v>35</v>
      </c>
      <c r="B9" s="12">
        <v>2</v>
      </c>
      <c r="C9" s="13" t="s">
        <v>1</v>
      </c>
      <c r="D9" s="104"/>
      <c r="E9" s="33">
        <v>1500</v>
      </c>
      <c r="F9" s="14">
        <f t="shared" si="0"/>
        <v>53000</v>
      </c>
      <c r="G9" s="33">
        <v>285</v>
      </c>
      <c r="H9" s="110"/>
      <c r="I9" s="91">
        <f t="shared" si="1"/>
        <v>15110000</v>
      </c>
      <c r="J9" s="91"/>
    </row>
    <row r="10" spans="1:10" ht="12.75">
      <c r="A10" s="1">
        <v>55.38</v>
      </c>
      <c r="B10" s="12">
        <v>3</v>
      </c>
      <c r="C10" s="13" t="s">
        <v>5</v>
      </c>
      <c r="D10" s="104"/>
      <c r="E10" s="33">
        <v>1800</v>
      </c>
      <c r="F10" s="14">
        <f t="shared" si="0"/>
        <v>100000</v>
      </c>
      <c r="G10" s="33">
        <v>80</v>
      </c>
      <c r="H10" s="110"/>
      <c r="I10" s="91">
        <f t="shared" si="1"/>
        <v>8000000</v>
      </c>
      <c r="J10" s="91"/>
    </row>
    <row r="11" spans="1:10" ht="12.75">
      <c r="A11" s="1">
        <v>65.38</v>
      </c>
      <c r="B11" s="12">
        <v>4</v>
      </c>
      <c r="C11" s="13" t="s">
        <v>6</v>
      </c>
      <c r="D11" s="104"/>
      <c r="E11" s="33">
        <v>1800</v>
      </c>
      <c r="F11" s="14">
        <f t="shared" si="0"/>
        <v>118000</v>
      </c>
      <c r="G11" s="33">
        <v>21</v>
      </c>
      <c r="H11" s="110"/>
      <c r="I11" s="91">
        <f t="shared" si="1"/>
        <v>2480000</v>
      </c>
      <c r="J11" s="91"/>
    </row>
    <row r="12" spans="1:10" ht="12.75">
      <c r="A12" s="1">
        <v>90</v>
      </c>
      <c r="B12" s="12">
        <v>5</v>
      </c>
      <c r="C12" s="13" t="s">
        <v>11</v>
      </c>
      <c r="D12" s="104"/>
      <c r="E12" s="33">
        <v>1800</v>
      </c>
      <c r="F12" s="14">
        <f t="shared" si="0"/>
        <v>162000</v>
      </c>
      <c r="G12" s="33">
        <v>4</v>
      </c>
      <c r="H12" s="110"/>
      <c r="I12" s="91">
        <f t="shared" si="1"/>
        <v>650000</v>
      </c>
      <c r="J12" s="91"/>
    </row>
    <row r="13" spans="1:10" ht="12.75">
      <c r="A13" s="1">
        <v>137.69</v>
      </c>
      <c r="B13" s="12">
        <v>6</v>
      </c>
      <c r="C13" s="13" t="s">
        <v>12</v>
      </c>
      <c r="D13" s="105"/>
      <c r="E13" s="33">
        <v>1800</v>
      </c>
      <c r="F13" s="14">
        <f t="shared" si="0"/>
        <v>248000</v>
      </c>
      <c r="G13" s="33">
        <v>1</v>
      </c>
      <c r="H13" s="111"/>
      <c r="I13" s="91">
        <f t="shared" si="1"/>
        <v>250000</v>
      </c>
      <c r="J13" s="91"/>
    </row>
    <row r="14" spans="6:10" ht="12.75">
      <c r="F14" s="17" t="s">
        <v>10</v>
      </c>
      <c r="G14" s="18">
        <f>SUM(G8:G13)</f>
        <v>421</v>
      </c>
      <c r="H14" s="18">
        <f>SUM(H8)</f>
        <v>932</v>
      </c>
      <c r="I14" s="101">
        <f>SUM(I8:J13)</f>
        <v>27330000</v>
      </c>
      <c r="J14" s="102"/>
    </row>
    <row r="15" spans="2:10" ht="13.5" thickBot="1">
      <c r="B15" s="19"/>
      <c r="C15" s="19"/>
      <c r="E15" s="19"/>
      <c r="F15" s="19"/>
      <c r="G15" s="19"/>
      <c r="H15" s="19"/>
      <c r="I15" s="19"/>
      <c r="J15" s="19"/>
    </row>
    <row r="16" ht="13.5" thickTop="1">
      <c r="D16" s="20"/>
    </row>
    <row r="17" spans="2:10" ht="12.75">
      <c r="B17" s="99" t="s">
        <v>0</v>
      </c>
      <c r="C17" s="99"/>
      <c r="D17" s="99" t="s">
        <v>7</v>
      </c>
      <c r="E17" s="99"/>
      <c r="F17" s="99"/>
      <c r="H17" s="4" t="s">
        <v>3</v>
      </c>
      <c r="I17" s="4"/>
      <c r="J17" s="5">
        <v>3</v>
      </c>
    </row>
    <row r="19" spans="2:10" s="11" customFormat="1" ht="27" customHeight="1">
      <c r="B19" s="9" t="s">
        <v>8</v>
      </c>
      <c r="C19" s="10" t="s">
        <v>4</v>
      </c>
      <c r="D19" s="10" t="s">
        <v>26</v>
      </c>
      <c r="E19" s="10" t="s">
        <v>25</v>
      </c>
      <c r="F19" s="10" t="s">
        <v>22</v>
      </c>
      <c r="G19" s="10" t="s">
        <v>2</v>
      </c>
      <c r="H19" s="10" t="s">
        <v>27</v>
      </c>
      <c r="I19" s="100" t="s">
        <v>28</v>
      </c>
      <c r="J19" s="100"/>
    </row>
    <row r="20" spans="1:10" ht="12.75">
      <c r="A20" s="1">
        <v>24.71</v>
      </c>
      <c r="B20" s="12">
        <v>1</v>
      </c>
      <c r="C20" s="13" t="s">
        <v>9</v>
      </c>
      <c r="D20" s="103">
        <f>E90</f>
        <v>22715.82</v>
      </c>
      <c r="E20" s="33">
        <v>1150</v>
      </c>
      <c r="F20" s="14">
        <f>ROUND((E20*A20),-3)</f>
        <v>28000</v>
      </c>
      <c r="G20" s="33">
        <v>220</v>
      </c>
      <c r="H20" s="109">
        <v>1361</v>
      </c>
      <c r="I20" s="91">
        <f>ROUND((G20*F20),-4)</f>
        <v>6160000</v>
      </c>
      <c r="J20" s="91"/>
    </row>
    <row r="21" spans="1:10" ht="12.75">
      <c r="A21" s="1">
        <v>45</v>
      </c>
      <c r="B21" s="12">
        <v>2</v>
      </c>
      <c r="C21" s="13" t="s">
        <v>1</v>
      </c>
      <c r="D21" s="104"/>
      <c r="E21" s="33">
        <v>1500</v>
      </c>
      <c r="F21" s="14">
        <f>ROUND((E21*A21),-3)</f>
        <v>68000</v>
      </c>
      <c r="G21" s="33">
        <v>254</v>
      </c>
      <c r="H21" s="110"/>
      <c r="I21" s="91">
        <f>ROUND((G21*F21),-4)</f>
        <v>17270000</v>
      </c>
      <c r="J21" s="91"/>
    </row>
    <row r="22" spans="1:10" ht="12.75">
      <c r="A22" s="1">
        <v>55.38</v>
      </c>
      <c r="B22" s="12">
        <v>3</v>
      </c>
      <c r="C22" s="13" t="s">
        <v>5</v>
      </c>
      <c r="D22" s="104"/>
      <c r="E22" s="33">
        <v>1800</v>
      </c>
      <c r="F22" s="14">
        <f>ROUND((E22*A22),-3)</f>
        <v>100000</v>
      </c>
      <c r="G22" s="33">
        <v>86</v>
      </c>
      <c r="H22" s="110"/>
      <c r="I22" s="91">
        <f>ROUND((G22*F22),-4)</f>
        <v>8600000</v>
      </c>
      <c r="J22" s="91"/>
    </row>
    <row r="23" spans="1:10" ht="12.75">
      <c r="A23" s="1">
        <v>70</v>
      </c>
      <c r="B23" s="12">
        <v>4</v>
      </c>
      <c r="C23" s="13" t="s">
        <v>6</v>
      </c>
      <c r="D23" s="105"/>
      <c r="E23" s="33">
        <v>1800</v>
      </c>
      <c r="F23" s="14">
        <f>ROUND((E23*A23),-3)</f>
        <v>126000</v>
      </c>
      <c r="G23" s="33">
        <v>12</v>
      </c>
      <c r="H23" s="111"/>
      <c r="I23" s="91">
        <f>ROUND((G23*F23),-4)</f>
        <v>1510000</v>
      </c>
      <c r="J23" s="91"/>
    </row>
    <row r="24" spans="6:10" ht="12.75">
      <c r="F24" s="17" t="s">
        <v>10</v>
      </c>
      <c r="G24" s="18">
        <f>SUM(G20:G23)</f>
        <v>572</v>
      </c>
      <c r="H24" s="18">
        <f>SUM(H20)</f>
        <v>1361</v>
      </c>
      <c r="I24" s="101">
        <f>SUM(I20:J23)</f>
        <v>33540000</v>
      </c>
      <c r="J24" s="102"/>
    </row>
    <row r="25" spans="2:10" ht="13.5" thickBot="1">
      <c r="B25" s="19"/>
      <c r="C25" s="19"/>
      <c r="D25" s="19"/>
      <c r="E25" s="19"/>
      <c r="F25" s="19"/>
      <c r="G25" s="19"/>
      <c r="H25" s="19"/>
      <c r="I25" s="19"/>
      <c r="J25" s="19"/>
    </row>
    <row r="26" ht="13.5" thickTop="1"/>
    <row r="27" spans="2:10" ht="12.75">
      <c r="B27" s="99" t="s">
        <v>0</v>
      </c>
      <c r="C27" s="99"/>
      <c r="D27" s="99" t="s">
        <v>30</v>
      </c>
      <c r="E27" s="99"/>
      <c r="F27" s="99"/>
      <c r="H27" s="4" t="s">
        <v>3</v>
      </c>
      <c r="I27" s="4"/>
      <c r="J27" s="5">
        <v>5</v>
      </c>
    </row>
    <row r="29" spans="2:10" s="11" customFormat="1" ht="27" customHeight="1">
      <c r="B29" s="9" t="s">
        <v>8</v>
      </c>
      <c r="C29" s="10" t="s">
        <v>4</v>
      </c>
      <c r="D29" s="10" t="s">
        <v>26</v>
      </c>
      <c r="E29" s="10" t="s">
        <v>25</v>
      </c>
      <c r="F29" s="10" t="s">
        <v>22</v>
      </c>
      <c r="G29" s="10" t="s">
        <v>2</v>
      </c>
      <c r="H29" s="10" t="s">
        <v>27</v>
      </c>
      <c r="I29" s="100" t="s">
        <v>28</v>
      </c>
      <c r="J29" s="100"/>
    </row>
    <row r="30" spans="1:10" ht="12.75">
      <c r="A30" s="1">
        <v>34.12</v>
      </c>
      <c r="B30" s="12">
        <v>1</v>
      </c>
      <c r="C30" s="13" t="s">
        <v>9</v>
      </c>
      <c r="D30" s="103">
        <f>E85</f>
        <v>4628.85</v>
      </c>
      <c r="E30" s="33">
        <v>1150</v>
      </c>
      <c r="F30" s="14">
        <f>ROUND((E30*A30),-3)</f>
        <v>39000</v>
      </c>
      <c r="G30" s="33">
        <v>82</v>
      </c>
      <c r="H30" s="109">
        <v>302</v>
      </c>
      <c r="I30" s="91">
        <f>ROUND((G30*F30),-4)</f>
        <v>3200000</v>
      </c>
      <c r="J30" s="91"/>
    </row>
    <row r="31" spans="1:10" ht="12.75">
      <c r="A31" s="1">
        <v>50</v>
      </c>
      <c r="B31" s="12">
        <v>2</v>
      </c>
      <c r="C31" s="13" t="s">
        <v>1</v>
      </c>
      <c r="D31" s="104"/>
      <c r="E31" s="33">
        <v>1500</v>
      </c>
      <c r="F31" s="14">
        <f>ROUND((E31*A31),-3)</f>
        <v>75000</v>
      </c>
      <c r="G31" s="33">
        <v>31</v>
      </c>
      <c r="H31" s="110"/>
      <c r="I31" s="91">
        <f>ROUND((G31*F31),-4)</f>
        <v>2330000</v>
      </c>
      <c r="J31" s="91"/>
    </row>
    <row r="32" spans="1:10" ht="12.75">
      <c r="A32" s="1">
        <v>75.38</v>
      </c>
      <c r="B32" s="12">
        <v>3</v>
      </c>
      <c r="C32" s="13" t="s">
        <v>5</v>
      </c>
      <c r="D32" s="105"/>
      <c r="E32" s="33">
        <v>1800</v>
      </c>
      <c r="F32" s="14">
        <f>ROUND((E32*A32),-3)</f>
        <v>136000</v>
      </c>
      <c r="G32" s="33">
        <v>5</v>
      </c>
      <c r="H32" s="111"/>
      <c r="I32" s="91">
        <f>ROUND((G32*F32),-4)</f>
        <v>680000</v>
      </c>
      <c r="J32" s="91"/>
    </row>
    <row r="33" spans="6:10" ht="12.75">
      <c r="F33" s="17" t="s">
        <v>10</v>
      </c>
      <c r="G33" s="18">
        <f>SUM(G30:G32)</f>
        <v>118</v>
      </c>
      <c r="H33" s="18">
        <f>SUM(H30)</f>
        <v>302</v>
      </c>
      <c r="I33" s="101">
        <f>SUM(I30:J32)</f>
        <v>6210000</v>
      </c>
      <c r="J33" s="102"/>
    </row>
    <row r="34" spans="2:10" s="25" customFormat="1" ht="13.5" thickBot="1">
      <c r="B34" s="43"/>
      <c r="C34" s="43"/>
      <c r="D34" s="43"/>
      <c r="E34" s="43"/>
      <c r="F34" s="44"/>
      <c r="G34" s="45"/>
      <c r="H34" s="45"/>
      <c r="I34" s="46"/>
      <c r="J34" s="47"/>
    </row>
    <row r="35" spans="2:10" s="25" customFormat="1" ht="13.5" thickTop="1">
      <c r="B35" s="48"/>
      <c r="C35" s="48"/>
      <c r="D35" s="48"/>
      <c r="E35" s="48"/>
      <c r="F35" s="26"/>
      <c r="G35" s="27"/>
      <c r="H35" s="27"/>
      <c r="I35" s="35"/>
      <c r="J35" s="36"/>
    </row>
    <row r="36" spans="2:10" s="25" customFormat="1" ht="15.75">
      <c r="B36" s="83" t="s">
        <v>43</v>
      </c>
      <c r="C36" s="83"/>
      <c r="D36" s="83"/>
      <c r="E36" s="83"/>
      <c r="F36" s="83"/>
      <c r="G36" s="83"/>
      <c r="H36" s="83"/>
      <c r="I36" s="83"/>
      <c r="J36" s="83"/>
    </row>
    <row r="37" spans="6:10" s="25" customFormat="1" ht="12.75">
      <c r="F37" s="26"/>
      <c r="G37" s="27"/>
      <c r="H37" s="27"/>
      <c r="I37" s="35"/>
      <c r="J37" s="36"/>
    </row>
    <row r="38" spans="2:10" s="25" customFormat="1" ht="26.25" customHeight="1">
      <c r="B38" s="10" t="s">
        <v>8</v>
      </c>
      <c r="C38" s="98" t="s">
        <v>31</v>
      </c>
      <c r="D38" s="98"/>
      <c r="E38" s="10" t="s">
        <v>34</v>
      </c>
      <c r="F38" s="10" t="s">
        <v>37</v>
      </c>
      <c r="G38" s="98" t="s">
        <v>32</v>
      </c>
      <c r="H38" s="98"/>
      <c r="I38" s="98" t="s">
        <v>33</v>
      </c>
      <c r="J38" s="98"/>
    </row>
    <row r="39" spans="1:10" s="25" customFormat="1" ht="12.75">
      <c r="A39" s="25">
        <v>150</v>
      </c>
      <c r="B39" s="121">
        <v>1</v>
      </c>
      <c r="C39" s="88" t="s">
        <v>35</v>
      </c>
      <c r="D39" s="88"/>
      <c r="E39" s="39" t="s">
        <v>36</v>
      </c>
      <c r="F39" s="38">
        <v>5193</v>
      </c>
      <c r="G39" s="84" t="s">
        <v>38</v>
      </c>
      <c r="H39" s="85"/>
      <c r="I39" s="117">
        <f>ROUND(((F39+F40)*A39),-3)</f>
        <v>1950000</v>
      </c>
      <c r="J39" s="118"/>
    </row>
    <row r="40" spans="2:10" s="25" customFormat="1" ht="12.75">
      <c r="B40" s="122"/>
      <c r="C40" s="94" t="s">
        <v>45</v>
      </c>
      <c r="D40" s="94"/>
      <c r="E40" s="39" t="s">
        <v>40</v>
      </c>
      <c r="F40" s="40">
        <v>7809</v>
      </c>
      <c r="G40" s="86"/>
      <c r="H40" s="81"/>
      <c r="I40" s="119"/>
      <c r="J40" s="120"/>
    </row>
    <row r="41" spans="2:14" s="25" customFormat="1" ht="12.75">
      <c r="B41" s="42">
        <v>2</v>
      </c>
      <c r="C41" s="94" t="s">
        <v>41</v>
      </c>
      <c r="D41" s="94"/>
      <c r="E41" s="39" t="s">
        <v>39</v>
      </c>
      <c r="F41" s="40">
        <v>7128</v>
      </c>
      <c r="G41" s="95" t="s">
        <v>44</v>
      </c>
      <c r="H41" s="95"/>
      <c r="I41" s="91">
        <v>3300000</v>
      </c>
      <c r="J41" s="91"/>
      <c r="N41" s="49"/>
    </row>
    <row r="42" spans="2:10" s="25" customFormat="1" ht="12.75">
      <c r="B42" s="37"/>
      <c r="G42" s="96" t="s">
        <v>10</v>
      </c>
      <c r="H42" s="97"/>
      <c r="I42" s="92">
        <f>SUM(I39:J41)</f>
        <v>5250000</v>
      </c>
      <c r="J42" s="92"/>
    </row>
    <row r="43" spans="6:10" s="25" customFormat="1" ht="12.75">
      <c r="F43" s="26"/>
      <c r="G43" s="27"/>
      <c r="H43" s="27"/>
      <c r="I43" s="35"/>
      <c r="J43" s="36"/>
    </row>
    <row r="44" ht="15.75">
      <c r="B44" s="34" t="s">
        <v>23</v>
      </c>
    </row>
    <row r="45" spans="2:8" ht="26.25" customHeight="1">
      <c r="B45" s="13">
        <v>1</v>
      </c>
      <c r="C45" s="113" t="str">
        <f>D4</f>
        <v>Teren: Księży Młyn 1 - 12, Przędzalniana 49 - 67, Fabryczna 19- 21 </v>
      </c>
      <c r="D45" s="114"/>
      <c r="E45" s="115"/>
      <c r="F45" s="116">
        <f>I14</f>
        <v>27330000</v>
      </c>
      <c r="G45" s="82"/>
      <c r="H45" s="30"/>
    </row>
    <row r="46" spans="2:8" ht="12.75">
      <c r="B46" s="29">
        <v>2</v>
      </c>
      <c r="C46" s="88" t="str">
        <f>D17</f>
        <v>Teren: Ogrodowa 24, 26, 28</v>
      </c>
      <c r="D46" s="88"/>
      <c r="E46" s="88"/>
      <c r="F46" s="93">
        <f>I24</f>
        <v>33540000</v>
      </c>
      <c r="G46" s="88"/>
      <c r="H46" s="30"/>
    </row>
    <row r="47" spans="2:8" ht="12.75">
      <c r="B47" s="29">
        <v>3</v>
      </c>
      <c r="C47" s="88" t="str">
        <f>D27</f>
        <v>Teren: pl. Zwycięstwa 8, 9, 10, 11, 12</v>
      </c>
      <c r="D47" s="88"/>
      <c r="E47" s="88"/>
      <c r="F47" s="93">
        <f>I33</f>
        <v>6210000</v>
      </c>
      <c r="G47" s="88"/>
      <c r="H47" s="30"/>
    </row>
    <row r="48" spans="2:8" ht="12.75">
      <c r="B48" s="29">
        <v>4</v>
      </c>
      <c r="C48" s="88" t="s">
        <v>46</v>
      </c>
      <c r="D48" s="88"/>
      <c r="E48" s="88"/>
      <c r="F48" s="93">
        <f>I42</f>
        <v>5250000</v>
      </c>
      <c r="G48" s="88"/>
      <c r="H48" s="30"/>
    </row>
    <row r="49" spans="5:8" ht="12.75">
      <c r="E49" s="50" t="s">
        <v>10</v>
      </c>
      <c r="F49" s="89">
        <f>SUM(F45:G48)</f>
        <v>72330000</v>
      </c>
      <c r="G49" s="90"/>
      <c r="H49" s="31"/>
    </row>
    <row r="51" spans="2:8" ht="12.75">
      <c r="B51" s="29">
        <v>5</v>
      </c>
      <c r="C51" s="88" t="s">
        <v>42</v>
      </c>
      <c r="D51" s="88"/>
      <c r="E51" s="88"/>
      <c r="F51" s="87">
        <f>J5+J17+J27</f>
        <v>33</v>
      </c>
      <c r="G51" s="87"/>
      <c r="H51" s="32"/>
    </row>
    <row r="52" spans="2:8" ht="12.75">
      <c r="B52" s="29">
        <v>6</v>
      </c>
      <c r="C52" s="88" t="s">
        <v>13</v>
      </c>
      <c r="D52" s="88"/>
      <c r="E52" s="88"/>
      <c r="F52" s="87">
        <f>G14+G24+G33</f>
        <v>1111</v>
      </c>
      <c r="G52" s="87"/>
      <c r="H52" s="32"/>
    </row>
    <row r="53" spans="2:8" ht="12.75">
      <c r="B53" s="29">
        <v>7</v>
      </c>
      <c r="C53" s="88" t="s">
        <v>24</v>
      </c>
      <c r="D53" s="88"/>
      <c r="E53" s="88"/>
      <c r="F53" s="87">
        <f>H33+H24+H14</f>
        <v>2595</v>
      </c>
      <c r="G53" s="87"/>
      <c r="H53" s="32"/>
    </row>
    <row r="54" spans="2:8" ht="12.75">
      <c r="B54" s="29">
        <v>8</v>
      </c>
      <c r="C54" s="88" t="s">
        <v>47</v>
      </c>
      <c r="D54" s="88"/>
      <c r="E54" s="88"/>
      <c r="F54" s="87">
        <v>1</v>
      </c>
      <c r="G54" s="87"/>
      <c r="H54" s="32"/>
    </row>
    <row r="55" spans="2:7" ht="12.75">
      <c r="B55" s="29">
        <v>9</v>
      </c>
      <c r="C55" s="88" t="s">
        <v>48</v>
      </c>
      <c r="D55" s="88"/>
      <c r="E55" s="88"/>
      <c r="F55" s="87">
        <v>3</v>
      </c>
      <c r="G55" s="87"/>
    </row>
    <row r="58" ht="26.25" customHeight="1"/>
    <row r="79" spans="3:5" ht="12.75">
      <c r="C79" s="6" t="s">
        <v>14</v>
      </c>
      <c r="E79" s="1" t="s">
        <v>20</v>
      </c>
    </row>
    <row r="80" spans="2:5" ht="12.75">
      <c r="B80" s="1">
        <v>1</v>
      </c>
      <c r="C80" s="2">
        <v>8</v>
      </c>
      <c r="E80" s="8">
        <v>931.41</v>
      </c>
    </row>
    <row r="81" spans="2:5" ht="12.75">
      <c r="B81" s="1">
        <v>1</v>
      </c>
      <c r="C81" s="2">
        <v>9</v>
      </c>
      <c r="E81" s="8">
        <v>939.2</v>
      </c>
    </row>
    <row r="82" spans="2:5" ht="12.75">
      <c r="B82" s="1">
        <v>1</v>
      </c>
      <c r="C82" s="2">
        <v>10</v>
      </c>
      <c r="D82" s="11"/>
      <c r="E82" s="8">
        <v>939.4</v>
      </c>
    </row>
    <row r="83" spans="2:5" ht="12.75">
      <c r="B83" s="1">
        <v>1</v>
      </c>
      <c r="C83" s="2">
        <v>11</v>
      </c>
      <c r="E83" s="8">
        <v>946.46</v>
      </c>
    </row>
    <row r="84" spans="2:5" ht="12.75">
      <c r="B84" s="1">
        <v>1</v>
      </c>
      <c r="C84" s="2">
        <v>12</v>
      </c>
      <c r="E84" s="8">
        <v>872.38</v>
      </c>
    </row>
    <row r="85" spans="2:5" ht="13.5">
      <c r="B85" s="7">
        <f>SUM(B80:B84)</f>
        <v>5</v>
      </c>
      <c r="C85" s="2"/>
      <c r="E85" s="15">
        <f>SUM(E80:E84)</f>
        <v>4628.85</v>
      </c>
    </row>
    <row r="86" spans="3:5" ht="12.75">
      <c r="C86" s="16" t="s">
        <v>15</v>
      </c>
      <c r="E86" s="8"/>
    </row>
    <row r="87" spans="2:5" ht="12.75">
      <c r="B87" s="1">
        <v>1</v>
      </c>
      <c r="C87" s="2">
        <v>24</v>
      </c>
      <c r="E87" s="8">
        <v>6229.74</v>
      </c>
    </row>
    <row r="88" spans="2:5" ht="12.75">
      <c r="B88" s="1">
        <v>1</v>
      </c>
      <c r="C88" s="2">
        <v>26</v>
      </c>
      <c r="E88" s="8">
        <v>7161.54</v>
      </c>
    </row>
    <row r="89" spans="2:5" ht="12.75">
      <c r="B89" s="1">
        <v>1</v>
      </c>
      <c r="C89" s="2">
        <v>28</v>
      </c>
      <c r="E89" s="8">
        <v>9324.54</v>
      </c>
    </row>
    <row r="90" spans="2:5" ht="13.5">
      <c r="B90" s="7">
        <f>SUM(B87:B89)</f>
        <v>3</v>
      </c>
      <c r="C90" s="16" t="s">
        <v>16</v>
      </c>
      <c r="E90" s="15">
        <f>SUM(E87:E89)</f>
        <v>22715.82</v>
      </c>
    </row>
    <row r="91" spans="3:5" ht="12.75">
      <c r="C91" s="2" t="s">
        <v>16</v>
      </c>
      <c r="E91" s="8"/>
    </row>
    <row r="92" spans="2:5" ht="12.75">
      <c r="B92" s="1">
        <v>1</v>
      </c>
      <c r="C92" s="21">
        <v>1</v>
      </c>
      <c r="E92" s="8">
        <v>401.48</v>
      </c>
    </row>
    <row r="93" spans="2:5" ht="12.75">
      <c r="B93" s="1">
        <v>1</v>
      </c>
      <c r="C93" s="2">
        <v>2</v>
      </c>
      <c r="E93" s="8">
        <v>587.6</v>
      </c>
    </row>
    <row r="94" spans="2:5" ht="12.75">
      <c r="B94" s="1">
        <v>1</v>
      </c>
      <c r="C94" s="2">
        <v>3</v>
      </c>
      <c r="E94" s="8">
        <v>584.99</v>
      </c>
    </row>
    <row r="95" spans="2:5" ht="12.75">
      <c r="B95" s="1">
        <v>1</v>
      </c>
      <c r="C95" s="2">
        <v>4</v>
      </c>
      <c r="D95" s="11"/>
      <c r="E95" s="8">
        <v>586.31</v>
      </c>
    </row>
    <row r="96" spans="2:5" ht="12.75">
      <c r="B96" s="1">
        <v>1</v>
      </c>
      <c r="C96" s="2">
        <v>5</v>
      </c>
      <c r="E96" s="8">
        <v>604.59</v>
      </c>
    </row>
    <row r="97" spans="2:5" ht="12.75">
      <c r="B97" s="1">
        <v>1</v>
      </c>
      <c r="C97" s="2">
        <v>6</v>
      </c>
      <c r="E97" s="8">
        <v>593.8</v>
      </c>
    </row>
    <row r="98" spans="2:5" ht="12.75">
      <c r="B98" s="1">
        <v>1</v>
      </c>
      <c r="C98" s="2">
        <v>7</v>
      </c>
      <c r="E98" s="8">
        <v>595.33</v>
      </c>
    </row>
    <row r="99" spans="2:5" ht="12.75">
      <c r="B99" s="1">
        <v>1</v>
      </c>
      <c r="C99" s="2">
        <v>8</v>
      </c>
      <c r="E99" s="8">
        <v>511.8</v>
      </c>
    </row>
    <row r="100" spans="2:5" ht="12.75">
      <c r="B100" s="1">
        <v>1</v>
      </c>
      <c r="C100" s="2">
        <v>9</v>
      </c>
      <c r="E100" s="8">
        <v>596.55</v>
      </c>
    </row>
    <row r="101" spans="2:5" ht="12.75">
      <c r="B101" s="1">
        <v>1</v>
      </c>
      <c r="C101" s="2">
        <v>10</v>
      </c>
      <c r="E101" s="8">
        <v>573.65</v>
      </c>
    </row>
    <row r="102" spans="2:5" ht="12.75">
      <c r="B102" s="1">
        <v>1</v>
      </c>
      <c r="C102" s="2">
        <v>11</v>
      </c>
      <c r="E102" s="8">
        <v>593.06</v>
      </c>
    </row>
    <row r="103" spans="2:5" ht="12.75">
      <c r="B103" s="1">
        <v>1</v>
      </c>
      <c r="C103" s="2">
        <v>12</v>
      </c>
      <c r="D103" s="22">
        <f>SUM(B92:B103)</f>
        <v>12</v>
      </c>
      <c r="E103" s="8">
        <v>586.56</v>
      </c>
    </row>
    <row r="104" spans="3:5" ht="12.75">
      <c r="C104" s="21" t="s">
        <v>17</v>
      </c>
      <c r="E104" s="23">
        <f>SUM(E92:E103)</f>
        <v>6815.719999999999</v>
      </c>
    </row>
    <row r="105" spans="2:5" ht="12.75">
      <c r="B105" s="1">
        <v>1</v>
      </c>
      <c r="C105" s="2">
        <v>49</v>
      </c>
      <c r="E105" s="8">
        <v>923.48</v>
      </c>
    </row>
    <row r="106" spans="2:5" ht="12.75">
      <c r="B106" s="1">
        <v>1</v>
      </c>
      <c r="C106" s="2">
        <v>51</v>
      </c>
      <c r="E106" s="8">
        <v>784.56</v>
      </c>
    </row>
    <row r="107" spans="2:5" ht="12.75">
      <c r="B107" s="1">
        <v>1</v>
      </c>
      <c r="C107" s="2">
        <v>53</v>
      </c>
      <c r="D107" s="11"/>
      <c r="E107" s="8">
        <v>794.31</v>
      </c>
    </row>
    <row r="108" spans="2:5" ht="12.75">
      <c r="B108" s="1">
        <v>1</v>
      </c>
      <c r="C108" s="2">
        <v>55</v>
      </c>
      <c r="E108" s="8">
        <v>774.42</v>
      </c>
    </row>
    <row r="109" spans="2:5" ht="12.75">
      <c r="B109" s="1">
        <v>1</v>
      </c>
      <c r="C109" s="24">
        <v>57</v>
      </c>
      <c r="E109" s="8">
        <v>533.76</v>
      </c>
    </row>
    <row r="110" spans="2:5" ht="12.75">
      <c r="B110" s="1">
        <v>1</v>
      </c>
      <c r="C110" s="2">
        <v>59</v>
      </c>
      <c r="E110" s="8">
        <v>529.45</v>
      </c>
    </row>
    <row r="111" spans="2:5" ht="12.75">
      <c r="B111" s="1">
        <v>1</v>
      </c>
      <c r="C111" s="2">
        <v>61</v>
      </c>
      <c r="E111" s="8">
        <v>540.93</v>
      </c>
    </row>
    <row r="112" spans="2:5" ht="12.75">
      <c r="B112" s="1">
        <v>1</v>
      </c>
      <c r="C112" s="2">
        <v>63</v>
      </c>
      <c r="D112" s="25"/>
      <c r="E112" s="28">
        <v>534.46</v>
      </c>
    </row>
    <row r="113" spans="2:5" ht="12.75">
      <c r="B113" s="1">
        <v>1</v>
      </c>
      <c r="C113" s="2">
        <v>65</v>
      </c>
      <c r="D113" s="25"/>
      <c r="E113" s="28">
        <v>521.85</v>
      </c>
    </row>
    <row r="114" spans="2:5" ht="12.75">
      <c r="B114" s="1">
        <v>1</v>
      </c>
      <c r="C114" s="2">
        <v>67</v>
      </c>
      <c r="D114" s="22">
        <f>SUM(B105:B114)</f>
        <v>10</v>
      </c>
      <c r="E114" s="8">
        <v>551.7</v>
      </c>
    </row>
    <row r="115" spans="3:5" ht="12.75">
      <c r="C115" s="2" t="s">
        <v>18</v>
      </c>
      <c r="E115" s="23">
        <f>SUM(E105:E114)</f>
        <v>6488.92</v>
      </c>
    </row>
    <row r="116" spans="2:5" ht="12.75">
      <c r="B116" s="1">
        <v>1</v>
      </c>
      <c r="C116" s="2">
        <v>19</v>
      </c>
      <c r="E116" s="8">
        <v>499.05</v>
      </c>
    </row>
    <row r="117" spans="2:5" ht="12.75">
      <c r="B117" s="1">
        <v>1</v>
      </c>
      <c r="C117" s="2" t="s">
        <v>19</v>
      </c>
      <c r="E117" s="8">
        <v>832.86</v>
      </c>
    </row>
    <row r="118" spans="2:5" ht="12.75">
      <c r="B118" s="1">
        <v>1</v>
      </c>
      <c r="C118" s="2">
        <v>21</v>
      </c>
      <c r="D118" s="22">
        <f>SUM(B116:B118)</f>
        <v>3</v>
      </c>
      <c r="E118" s="8">
        <v>1557.69</v>
      </c>
    </row>
    <row r="119" spans="2:5" ht="13.5">
      <c r="B119" s="7">
        <f>SUM(B92:B118)</f>
        <v>25</v>
      </c>
      <c r="C119" s="2"/>
      <c r="E119" s="23">
        <f>SUM(E116:E118)</f>
        <v>2889.6000000000004</v>
      </c>
    </row>
    <row r="120" spans="2:5" ht="12.75">
      <c r="B120" s="1">
        <f>B119+B90+B85</f>
        <v>33</v>
      </c>
      <c r="C120" s="2"/>
      <c r="E120" s="15">
        <f>E119+E115+E104</f>
        <v>16194.24</v>
      </c>
    </row>
  </sheetData>
  <mergeCells count="66">
    <mergeCell ref="B39:B40"/>
    <mergeCell ref="C39:D39"/>
    <mergeCell ref="C40:D40"/>
    <mergeCell ref="G38:H38"/>
    <mergeCell ref="C45:E45"/>
    <mergeCell ref="F45:G45"/>
    <mergeCell ref="I29:J29"/>
    <mergeCell ref="I30:J30"/>
    <mergeCell ref="I31:J31"/>
    <mergeCell ref="D30:D32"/>
    <mergeCell ref="H30:H32"/>
    <mergeCell ref="B36:J36"/>
    <mergeCell ref="G39:H40"/>
    <mergeCell ref="I39:J40"/>
    <mergeCell ref="B27:C27"/>
    <mergeCell ref="D27:F27"/>
    <mergeCell ref="I20:J20"/>
    <mergeCell ref="I21:J21"/>
    <mergeCell ref="D20:D23"/>
    <mergeCell ref="H20:H23"/>
    <mergeCell ref="D8:D13"/>
    <mergeCell ref="B1:J1"/>
    <mergeCell ref="B2:J2"/>
    <mergeCell ref="H8:H13"/>
    <mergeCell ref="B4:C4"/>
    <mergeCell ref="I7:J7"/>
    <mergeCell ref="I8:J8"/>
    <mergeCell ref="I9:J9"/>
    <mergeCell ref="D4:I4"/>
    <mergeCell ref="I10:J10"/>
    <mergeCell ref="I11:J11"/>
    <mergeCell ref="I24:J24"/>
    <mergeCell ref="F47:G47"/>
    <mergeCell ref="I22:J22"/>
    <mergeCell ref="I23:J23"/>
    <mergeCell ref="I32:J32"/>
    <mergeCell ref="I33:J33"/>
    <mergeCell ref="C46:E46"/>
    <mergeCell ref="I12:J12"/>
    <mergeCell ref="I13:J13"/>
    <mergeCell ref="I38:J38"/>
    <mergeCell ref="C38:D38"/>
    <mergeCell ref="B17:C17"/>
    <mergeCell ref="D17:F17"/>
    <mergeCell ref="I19:J19"/>
    <mergeCell ref="I14:J14"/>
    <mergeCell ref="F46:G46"/>
    <mergeCell ref="F49:G49"/>
    <mergeCell ref="C53:E53"/>
    <mergeCell ref="I41:J41"/>
    <mergeCell ref="I42:J42"/>
    <mergeCell ref="F48:G48"/>
    <mergeCell ref="C48:E48"/>
    <mergeCell ref="C41:D41"/>
    <mergeCell ref="G41:H41"/>
    <mergeCell ref="G42:H42"/>
    <mergeCell ref="C47:E47"/>
    <mergeCell ref="F55:G55"/>
    <mergeCell ref="C51:E51"/>
    <mergeCell ref="C52:E52"/>
    <mergeCell ref="C55:E55"/>
    <mergeCell ref="F51:G51"/>
    <mergeCell ref="F52:G52"/>
    <mergeCell ref="F53:G53"/>
    <mergeCell ref="C54:E54"/>
    <mergeCell ref="F54:G54"/>
  </mergeCells>
  <printOptions horizontalCentered="1" verticalCentered="1"/>
  <pageMargins left="0.7874015748031497" right="0.7874015748031497" top="1.062992125984252" bottom="0.6692913385826772" header="0.2755905511811024" footer="0.31496062992125984"/>
  <pageSetup horizontalDpi="600" verticalDpi="600" orientation="portrait" paperSize="9" scale="90" r:id="rId1"/>
  <headerFooter alignWithMargins="0">
    <oddHeader xml:space="preserve">&amp;R&amp;"Times New Roman CE,Normalny"&amp;12Załącznik nr 1               .
do Uchwały nr              .
Rady Miejskiej w Łodzi
z dnia                           .               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4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9.140625" style="1" hidden="1" customWidth="1"/>
    <col min="2" max="2" width="9.28125" style="1" bestFit="1" customWidth="1"/>
    <col min="3" max="3" width="9.140625" style="1" customWidth="1"/>
    <col min="4" max="4" width="12.57421875" style="1" customWidth="1"/>
    <col min="5" max="5" width="16.00390625" style="1" customWidth="1"/>
    <col min="6" max="6" width="10.7109375" style="1" bestFit="1" customWidth="1"/>
    <col min="7" max="7" width="9.28125" style="1" bestFit="1" customWidth="1"/>
    <col min="8" max="8" width="10.421875" style="1" customWidth="1"/>
    <col min="9" max="9" width="10.140625" style="1" customWidth="1"/>
    <col min="10" max="10" width="4.7109375" style="1" customWidth="1"/>
    <col min="11" max="13" width="9.140625" style="1" customWidth="1"/>
    <col min="14" max="14" width="9.140625" style="2" customWidth="1"/>
    <col min="15" max="16384" width="9.140625" style="1" customWidth="1"/>
  </cols>
  <sheetData>
    <row r="1" ht="42.75" customHeight="1"/>
    <row r="2" spans="2:10" ht="15.75">
      <c r="B2" s="106" t="s">
        <v>83</v>
      </c>
      <c r="C2" s="106"/>
      <c r="D2" s="106"/>
      <c r="E2" s="106"/>
      <c r="F2" s="106"/>
      <c r="G2" s="106"/>
      <c r="H2" s="106"/>
      <c r="I2" s="106"/>
      <c r="J2" s="106"/>
    </row>
    <row r="3" spans="2:10" ht="31.5" customHeight="1">
      <c r="B3" s="107" t="s">
        <v>86</v>
      </c>
      <c r="C3" s="108"/>
      <c r="D3" s="108"/>
      <c r="E3" s="108"/>
      <c r="F3" s="108"/>
      <c r="G3" s="108"/>
      <c r="H3" s="108"/>
      <c r="I3" s="108"/>
      <c r="J3" s="108"/>
    </row>
    <row r="4" spans="2:10" ht="6.75" customHeight="1">
      <c r="B4" s="3"/>
      <c r="C4" s="3"/>
      <c r="D4" s="3"/>
      <c r="E4" s="3"/>
      <c r="F4" s="3"/>
      <c r="G4" s="3"/>
      <c r="H4" s="3"/>
      <c r="I4" s="3"/>
      <c r="J4" s="3"/>
    </row>
    <row r="5" spans="2:9" ht="29.25" customHeight="1">
      <c r="B5" s="99" t="s">
        <v>0</v>
      </c>
      <c r="C5" s="99"/>
      <c r="D5" s="127" t="s">
        <v>85</v>
      </c>
      <c r="E5" s="127"/>
      <c r="F5" s="127"/>
      <c r="G5" s="127"/>
      <c r="H5" s="127"/>
      <c r="I5" s="127"/>
    </row>
    <row r="6" spans="2:10" ht="12.75">
      <c r="B6" s="4"/>
      <c r="C6" s="4"/>
      <c r="D6" s="4"/>
      <c r="E6" s="4"/>
      <c r="F6" s="4"/>
      <c r="H6" s="4" t="s">
        <v>3</v>
      </c>
      <c r="J6" s="41">
        <v>25</v>
      </c>
    </row>
    <row r="7" ht="6.75" customHeight="1"/>
    <row r="8" spans="2:10" s="11" customFormat="1" ht="27" customHeight="1">
      <c r="B8" s="9" t="s">
        <v>8</v>
      </c>
      <c r="C8" s="10" t="s">
        <v>4</v>
      </c>
      <c r="D8" s="10" t="s">
        <v>26</v>
      </c>
      <c r="E8" s="10" t="s">
        <v>25</v>
      </c>
      <c r="F8" s="10" t="s">
        <v>22</v>
      </c>
      <c r="G8" s="10" t="s">
        <v>2</v>
      </c>
      <c r="H8" s="10" t="s">
        <v>27</v>
      </c>
      <c r="I8" s="100" t="s">
        <v>28</v>
      </c>
      <c r="J8" s="100"/>
    </row>
    <row r="9" spans="1:10" ht="12.75">
      <c r="A9" s="1">
        <v>24.71</v>
      </c>
      <c r="B9" s="12">
        <v>1</v>
      </c>
      <c r="C9" s="13" t="s">
        <v>9</v>
      </c>
      <c r="D9" s="103">
        <f>E114</f>
        <v>16194.24</v>
      </c>
      <c r="E9" s="33">
        <v>1150</v>
      </c>
      <c r="F9" s="14">
        <f aca="true" t="shared" si="0" ref="F9:F14">ROUND((E9*A9),-3)</f>
        <v>28000</v>
      </c>
      <c r="G9" s="33">
        <v>30</v>
      </c>
      <c r="H9" s="109">
        <v>932</v>
      </c>
      <c r="I9" s="91">
        <f aca="true" t="shared" si="1" ref="I9:I14">ROUND((G9*F9),-4)</f>
        <v>840000</v>
      </c>
      <c r="J9" s="91"/>
    </row>
    <row r="10" spans="1:10" ht="12.75">
      <c r="A10" s="1">
        <v>35</v>
      </c>
      <c r="B10" s="12">
        <v>2</v>
      </c>
      <c r="C10" s="13" t="s">
        <v>1</v>
      </c>
      <c r="D10" s="104"/>
      <c r="E10" s="33">
        <v>1500</v>
      </c>
      <c r="F10" s="14">
        <f t="shared" si="0"/>
        <v>53000</v>
      </c>
      <c r="G10" s="33">
        <v>285</v>
      </c>
      <c r="H10" s="110"/>
      <c r="I10" s="91">
        <f t="shared" si="1"/>
        <v>15110000</v>
      </c>
      <c r="J10" s="91"/>
    </row>
    <row r="11" spans="1:10" ht="12.75">
      <c r="A11" s="1">
        <v>55.38</v>
      </c>
      <c r="B11" s="12">
        <v>3</v>
      </c>
      <c r="C11" s="13" t="s">
        <v>5</v>
      </c>
      <c r="D11" s="104"/>
      <c r="E11" s="33">
        <v>1800</v>
      </c>
      <c r="F11" s="14">
        <f t="shared" si="0"/>
        <v>100000</v>
      </c>
      <c r="G11" s="33">
        <v>80</v>
      </c>
      <c r="H11" s="110"/>
      <c r="I11" s="91">
        <f t="shared" si="1"/>
        <v>8000000</v>
      </c>
      <c r="J11" s="91"/>
    </row>
    <row r="12" spans="1:10" ht="12.75">
      <c r="A12" s="1">
        <v>65.38</v>
      </c>
      <c r="B12" s="12">
        <v>4</v>
      </c>
      <c r="C12" s="13" t="s">
        <v>6</v>
      </c>
      <c r="D12" s="104"/>
      <c r="E12" s="33">
        <v>1800</v>
      </c>
      <c r="F12" s="14">
        <f t="shared" si="0"/>
        <v>118000</v>
      </c>
      <c r="G12" s="33">
        <v>21</v>
      </c>
      <c r="H12" s="110"/>
      <c r="I12" s="91">
        <f t="shared" si="1"/>
        <v>2480000</v>
      </c>
      <c r="J12" s="91"/>
    </row>
    <row r="13" spans="1:10" ht="12.75">
      <c r="A13" s="1">
        <v>90</v>
      </c>
      <c r="B13" s="12">
        <v>5</v>
      </c>
      <c r="C13" s="13" t="s">
        <v>11</v>
      </c>
      <c r="D13" s="104"/>
      <c r="E13" s="33">
        <v>1800</v>
      </c>
      <c r="F13" s="14">
        <f t="shared" si="0"/>
        <v>162000</v>
      </c>
      <c r="G13" s="33">
        <v>4</v>
      </c>
      <c r="H13" s="110"/>
      <c r="I13" s="91">
        <f t="shared" si="1"/>
        <v>650000</v>
      </c>
      <c r="J13" s="91"/>
    </row>
    <row r="14" spans="1:10" ht="12.75">
      <c r="A14" s="1">
        <v>137.69</v>
      </c>
      <c r="B14" s="12">
        <v>6</v>
      </c>
      <c r="C14" s="13" t="s">
        <v>12</v>
      </c>
      <c r="D14" s="105"/>
      <c r="E14" s="33">
        <v>1800</v>
      </c>
      <c r="F14" s="14">
        <f t="shared" si="0"/>
        <v>248000</v>
      </c>
      <c r="G14" s="33">
        <v>1</v>
      </c>
      <c r="H14" s="111"/>
      <c r="I14" s="91">
        <f t="shared" si="1"/>
        <v>250000</v>
      </c>
      <c r="J14" s="91"/>
    </row>
    <row r="15" spans="2:10" ht="12.75">
      <c r="B15" s="125"/>
      <c r="C15" s="125"/>
      <c r="D15" s="125"/>
      <c r="E15" s="126"/>
      <c r="F15" s="17" t="s">
        <v>10</v>
      </c>
      <c r="G15" s="18">
        <f>SUM(G9:G14)</f>
        <v>421</v>
      </c>
      <c r="H15" s="18">
        <f>SUM(H9)</f>
        <v>932</v>
      </c>
      <c r="I15" s="101">
        <f>SUM(I9:J14)</f>
        <v>27330000</v>
      </c>
      <c r="J15" s="102"/>
    </row>
    <row r="16" spans="2:10" ht="12.75">
      <c r="B16" s="12">
        <v>7</v>
      </c>
      <c r="C16" s="9" t="s">
        <v>51</v>
      </c>
      <c r="D16" s="13">
        <v>706.56</v>
      </c>
      <c r="E16" s="33">
        <v>1500</v>
      </c>
      <c r="F16" s="51" t="s">
        <v>50</v>
      </c>
      <c r="G16" s="33">
        <v>6</v>
      </c>
      <c r="H16" s="51" t="s">
        <v>50</v>
      </c>
      <c r="I16" s="91">
        <f>ROUND((E16*D16),-4)</f>
        <v>1060000</v>
      </c>
      <c r="J16" s="91"/>
    </row>
    <row r="17" spans="2:10" ht="13.5" thickBot="1">
      <c r="B17" s="19"/>
      <c r="C17" s="19"/>
      <c r="E17" s="19"/>
      <c r="F17" s="19"/>
      <c r="G17" s="19"/>
      <c r="H17" s="19"/>
      <c r="I17" s="19"/>
      <c r="J17" s="19"/>
    </row>
    <row r="18" ht="6.75" customHeight="1" thickTop="1">
      <c r="D18" s="20"/>
    </row>
    <row r="19" spans="2:10" ht="12.75">
      <c r="B19" s="99" t="s">
        <v>0</v>
      </c>
      <c r="C19" s="99"/>
      <c r="D19" s="99" t="s">
        <v>7</v>
      </c>
      <c r="E19" s="99"/>
      <c r="F19" s="99"/>
      <c r="H19" s="4" t="s">
        <v>3</v>
      </c>
      <c r="I19" s="4"/>
      <c r="J19" s="5">
        <v>3</v>
      </c>
    </row>
    <row r="20" ht="6.75" customHeight="1"/>
    <row r="21" spans="2:10" s="11" customFormat="1" ht="27" customHeight="1">
      <c r="B21" s="9" t="s">
        <v>8</v>
      </c>
      <c r="C21" s="10" t="s">
        <v>4</v>
      </c>
      <c r="D21" s="10" t="s">
        <v>26</v>
      </c>
      <c r="E21" s="10" t="s">
        <v>25</v>
      </c>
      <c r="F21" s="10" t="s">
        <v>22</v>
      </c>
      <c r="G21" s="10" t="s">
        <v>2</v>
      </c>
      <c r="H21" s="10" t="s">
        <v>27</v>
      </c>
      <c r="I21" s="100" t="s">
        <v>28</v>
      </c>
      <c r="J21" s="100"/>
    </row>
    <row r="22" spans="1:10" ht="12.75">
      <c r="A22" s="1">
        <v>24.71</v>
      </c>
      <c r="B22" s="12">
        <v>1</v>
      </c>
      <c r="C22" s="13" t="s">
        <v>9</v>
      </c>
      <c r="D22" s="103">
        <f>E84</f>
        <v>22715.82</v>
      </c>
      <c r="E22" s="33">
        <v>1150</v>
      </c>
      <c r="F22" s="14">
        <f>ROUND((E22*A22),-3)</f>
        <v>28000</v>
      </c>
      <c r="G22" s="33">
        <v>220</v>
      </c>
      <c r="H22" s="109">
        <v>1361</v>
      </c>
      <c r="I22" s="91">
        <f>ROUND((G22*F22),-4)</f>
        <v>6160000</v>
      </c>
      <c r="J22" s="91"/>
    </row>
    <row r="23" spans="1:10" ht="12.75">
      <c r="A23" s="1">
        <v>45</v>
      </c>
      <c r="B23" s="12">
        <v>2</v>
      </c>
      <c r="C23" s="13" t="s">
        <v>1</v>
      </c>
      <c r="D23" s="104"/>
      <c r="E23" s="33">
        <v>1500</v>
      </c>
      <c r="F23" s="14">
        <f>ROUND((E23*A23),-3)</f>
        <v>68000</v>
      </c>
      <c r="G23" s="33">
        <v>254</v>
      </c>
      <c r="H23" s="110"/>
      <c r="I23" s="91">
        <f>ROUND((G23*F23),-4)</f>
        <v>17270000</v>
      </c>
      <c r="J23" s="91"/>
    </row>
    <row r="24" spans="1:10" ht="12.75">
      <c r="A24" s="1">
        <v>55.38</v>
      </c>
      <c r="B24" s="12">
        <v>3</v>
      </c>
      <c r="C24" s="13" t="s">
        <v>5</v>
      </c>
      <c r="D24" s="104"/>
      <c r="E24" s="33">
        <v>1800</v>
      </c>
      <c r="F24" s="14">
        <f>ROUND((E24*A24),-3)</f>
        <v>100000</v>
      </c>
      <c r="G24" s="33">
        <v>86</v>
      </c>
      <c r="H24" s="110"/>
      <c r="I24" s="91">
        <f>ROUND((G24*F24),-4)</f>
        <v>8600000</v>
      </c>
      <c r="J24" s="91"/>
    </row>
    <row r="25" spans="1:10" ht="12.75">
      <c r="A25" s="1">
        <v>70</v>
      </c>
      <c r="B25" s="12">
        <v>4</v>
      </c>
      <c r="C25" s="13" t="s">
        <v>6</v>
      </c>
      <c r="D25" s="105"/>
      <c r="E25" s="33">
        <v>1800</v>
      </c>
      <c r="F25" s="14">
        <f>ROUND((E25*A25),-3)</f>
        <v>126000</v>
      </c>
      <c r="G25" s="33">
        <v>12</v>
      </c>
      <c r="H25" s="111"/>
      <c r="I25" s="91">
        <f>ROUND((G25*F25),-4)</f>
        <v>1510000</v>
      </c>
      <c r="J25" s="91"/>
    </row>
    <row r="26" spans="2:10" ht="12.75">
      <c r="B26" s="125"/>
      <c r="C26" s="125"/>
      <c r="D26" s="125"/>
      <c r="E26" s="126"/>
      <c r="F26" s="17" t="s">
        <v>10</v>
      </c>
      <c r="G26" s="18">
        <f>SUM(G22:G25)</f>
        <v>572</v>
      </c>
      <c r="H26" s="18">
        <f>SUM(H22)</f>
        <v>1361</v>
      </c>
      <c r="I26" s="101">
        <f>SUM(I22:J25)</f>
        <v>33540000</v>
      </c>
      <c r="J26" s="102"/>
    </row>
    <row r="27" spans="2:10" ht="12.75">
      <c r="B27" s="12">
        <v>5</v>
      </c>
      <c r="C27" s="9" t="s">
        <v>51</v>
      </c>
      <c r="D27" s="13">
        <v>788.25</v>
      </c>
      <c r="E27" s="33">
        <v>1500</v>
      </c>
      <c r="F27" s="51" t="s">
        <v>50</v>
      </c>
      <c r="G27" s="33">
        <v>7</v>
      </c>
      <c r="H27" s="51" t="s">
        <v>50</v>
      </c>
      <c r="I27" s="91">
        <f>ROUND((E27*D27),-4)</f>
        <v>1180000</v>
      </c>
      <c r="J27" s="91"/>
    </row>
    <row r="28" spans="2:10" ht="13.5" thickBot="1">
      <c r="B28" s="19"/>
      <c r="C28" s="19"/>
      <c r="D28" s="19"/>
      <c r="E28" s="19"/>
      <c r="F28" s="19"/>
      <c r="G28" s="19"/>
      <c r="H28" s="19"/>
      <c r="I28" s="19"/>
      <c r="J28" s="19"/>
    </row>
    <row r="29" ht="6.75" customHeight="1" thickTop="1"/>
    <row r="30" spans="2:10" ht="12.75">
      <c r="B30" s="99" t="s">
        <v>0</v>
      </c>
      <c r="C30" s="99"/>
      <c r="D30" s="99" t="s">
        <v>30</v>
      </c>
      <c r="E30" s="99"/>
      <c r="F30" s="99"/>
      <c r="H30" s="4" t="s">
        <v>3</v>
      </c>
      <c r="I30" s="4"/>
      <c r="J30" s="5">
        <v>5</v>
      </c>
    </row>
    <row r="31" ht="6.75" customHeight="1"/>
    <row r="32" spans="2:10" s="11" customFormat="1" ht="27" customHeight="1">
      <c r="B32" s="9" t="s">
        <v>8</v>
      </c>
      <c r="C32" s="10" t="s">
        <v>4</v>
      </c>
      <c r="D32" s="10" t="s">
        <v>26</v>
      </c>
      <c r="E32" s="10" t="s">
        <v>25</v>
      </c>
      <c r="F32" s="10" t="s">
        <v>22</v>
      </c>
      <c r="G32" s="10" t="s">
        <v>2</v>
      </c>
      <c r="H32" s="10" t="s">
        <v>27</v>
      </c>
      <c r="I32" s="100" t="s">
        <v>28</v>
      </c>
      <c r="J32" s="100"/>
    </row>
    <row r="33" spans="1:10" ht="12.75">
      <c r="A33" s="1">
        <v>34.12</v>
      </c>
      <c r="B33" s="12">
        <v>1</v>
      </c>
      <c r="C33" s="13" t="s">
        <v>9</v>
      </c>
      <c r="D33" s="103">
        <f>E79</f>
        <v>4628.85</v>
      </c>
      <c r="E33" s="33">
        <v>1150</v>
      </c>
      <c r="F33" s="14">
        <f>ROUND((E33*A33),-3)</f>
        <v>39000</v>
      </c>
      <c r="G33" s="33">
        <v>82</v>
      </c>
      <c r="H33" s="109">
        <v>302</v>
      </c>
      <c r="I33" s="91">
        <f>ROUND((G33*F33),-4)</f>
        <v>3200000</v>
      </c>
      <c r="J33" s="91"/>
    </row>
    <row r="34" spans="1:10" ht="12.75">
      <c r="A34" s="1">
        <v>50</v>
      </c>
      <c r="B34" s="12">
        <v>2</v>
      </c>
      <c r="C34" s="13" t="s">
        <v>1</v>
      </c>
      <c r="D34" s="104"/>
      <c r="E34" s="33">
        <v>1500</v>
      </c>
      <c r="F34" s="14">
        <f>ROUND((E34*A34),-3)</f>
        <v>75000</v>
      </c>
      <c r="G34" s="33">
        <v>31</v>
      </c>
      <c r="H34" s="110"/>
      <c r="I34" s="91">
        <f>ROUND((G34*F34),-4)</f>
        <v>2330000</v>
      </c>
      <c r="J34" s="91"/>
    </row>
    <row r="35" spans="1:10" ht="12.75">
      <c r="A35" s="1">
        <v>75.38</v>
      </c>
      <c r="B35" s="12">
        <v>3</v>
      </c>
      <c r="C35" s="13" t="s">
        <v>5</v>
      </c>
      <c r="D35" s="105"/>
      <c r="E35" s="33">
        <v>1800</v>
      </c>
      <c r="F35" s="14">
        <f>ROUND((E35*A35),-3)</f>
        <v>136000</v>
      </c>
      <c r="G35" s="33">
        <v>5</v>
      </c>
      <c r="H35" s="111"/>
      <c r="I35" s="91">
        <f>ROUND((G35*F35),-4)</f>
        <v>680000</v>
      </c>
      <c r="J35" s="91"/>
    </row>
    <row r="36" spans="2:10" ht="12.75">
      <c r="B36" s="125"/>
      <c r="C36" s="125"/>
      <c r="D36" s="125"/>
      <c r="E36" s="126"/>
      <c r="F36" s="17" t="s">
        <v>10</v>
      </c>
      <c r="G36" s="18">
        <f>SUM(G33:G35)</f>
        <v>118</v>
      </c>
      <c r="H36" s="18">
        <f>SUM(H33)</f>
        <v>302</v>
      </c>
      <c r="I36" s="101">
        <f>SUM(I33:J35)</f>
        <v>6210000</v>
      </c>
      <c r="J36" s="102"/>
    </row>
    <row r="37" spans="2:10" ht="12.75">
      <c r="B37" s="12">
        <v>4</v>
      </c>
      <c r="C37" s="9" t="s">
        <v>51</v>
      </c>
      <c r="D37" s="13">
        <v>69.46</v>
      </c>
      <c r="E37" s="33">
        <v>1500</v>
      </c>
      <c r="F37" s="51" t="s">
        <v>50</v>
      </c>
      <c r="G37" s="33">
        <v>1</v>
      </c>
      <c r="H37" s="51" t="s">
        <v>50</v>
      </c>
      <c r="I37" s="91">
        <f>ROUND((E37*D37),-4)</f>
        <v>100000</v>
      </c>
      <c r="J37" s="91"/>
    </row>
    <row r="38" spans="2:10" s="25" customFormat="1" ht="13.5" thickBot="1">
      <c r="B38" s="43"/>
      <c r="C38" s="43"/>
      <c r="D38" s="43"/>
      <c r="E38" s="43"/>
      <c r="F38" s="44"/>
      <c r="G38" s="45"/>
      <c r="H38" s="45"/>
      <c r="I38" s="46"/>
      <c r="J38" s="47"/>
    </row>
    <row r="39" spans="2:10" s="25" customFormat="1" ht="6.75" customHeight="1" thickTop="1">
      <c r="B39" s="48"/>
      <c r="C39" s="48"/>
      <c r="D39" s="48"/>
      <c r="E39" s="48"/>
      <c r="F39" s="26"/>
      <c r="G39" s="27"/>
      <c r="H39" s="27"/>
      <c r="I39" s="35"/>
      <c r="J39" s="36"/>
    </row>
    <row r="40" ht="15.75">
      <c r="B40" s="34" t="s">
        <v>23</v>
      </c>
    </row>
    <row r="41" spans="2:8" ht="26.25" customHeight="1">
      <c r="B41" s="13">
        <v>1</v>
      </c>
      <c r="C41" s="113" t="s">
        <v>84</v>
      </c>
      <c r="D41" s="114"/>
      <c r="E41" s="115"/>
      <c r="F41" s="116">
        <f>I15+I16</f>
        <v>28390000</v>
      </c>
      <c r="G41" s="82"/>
      <c r="H41" s="30"/>
    </row>
    <row r="42" spans="2:8" ht="12.75">
      <c r="B42" s="29">
        <v>2</v>
      </c>
      <c r="C42" s="88" t="str">
        <f>D19</f>
        <v>Teren: Ogrodowa 24, 26, 28</v>
      </c>
      <c r="D42" s="88"/>
      <c r="E42" s="88"/>
      <c r="F42" s="93">
        <f>I26+I27</f>
        <v>34720000</v>
      </c>
      <c r="G42" s="88"/>
      <c r="H42" s="30"/>
    </row>
    <row r="43" spans="2:8" ht="12.75">
      <c r="B43" s="29">
        <v>3</v>
      </c>
      <c r="C43" s="88" t="str">
        <f>D30</f>
        <v>Teren: pl. Zwycięstwa 8, 9, 10, 11, 12</v>
      </c>
      <c r="D43" s="88"/>
      <c r="E43" s="88"/>
      <c r="F43" s="93">
        <f>I36+I37</f>
        <v>6310000</v>
      </c>
      <c r="G43" s="88"/>
      <c r="H43" s="30"/>
    </row>
    <row r="44" spans="5:8" ht="12.75">
      <c r="E44" s="50" t="s">
        <v>10</v>
      </c>
      <c r="F44" s="89">
        <f>SUM(F41:G43)</f>
        <v>69420000</v>
      </c>
      <c r="G44" s="90"/>
      <c r="H44" s="31"/>
    </row>
    <row r="45" ht="6.75" customHeight="1"/>
    <row r="46" spans="2:8" ht="12.75">
      <c r="B46" s="29">
        <v>4</v>
      </c>
      <c r="C46" s="88" t="s">
        <v>42</v>
      </c>
      <c r="D46" s="88"/>
      <c r="E46" s="88"/>
      <c r="F46" s="87">
        <f>J6+J19+J30</f>
        <v>33</v>
      </c>
      <c r="G46" s="87"/>
      <c r="H46" s="32"/>
    </row>
    <row r="47" spans="2:8" ht="12.75">
      <c r="B47" s="29">
        <v>5</v>
      </c>
      <c r="C47" s="88" t="s">
        <v>52</v>
      </c>
      <c r="D47" s="88"/>
      <c r="E47" s="88"/>
      <c r="F47" s="87">
        <f>G15+G26+G36</f>
        <v>1111</v>
      </c>
      <c r="G47" s="87"/>
      <c r="H47" s="32"/>
    </row>
    <row r="48" spans="2:8" ht="12.75">
      <c r="B48" s="29">
        <v>6</v>
      </c>
      <c r="C48" s="88" t="s">
        <v>53</v>
      </c>
      <c r="D48" s="88"/>
      <c r="E48" s="88"/>
      <c r="F48" s="123">
        <f>G37+G27+G16</f>
        <v>14</v>
      </c>
      <c r="G48" s="124"/>
      <c r="H48" s="32"/>
    </row>
    <row r="49" spans="2:8" ht="12.75">
      <c r="B49" s="29">
        <v>7</v>
      </c>
      <c r="C49" s="88" t="s">
        <v>24</v>
      </c>
      <c r="D49" s="88"/>
      <c r="E49" s="88"/>
      <c r="F49" s="87">
        <f>H36+H26+H15</f>
        <v>2595</v>
      </c>
      <c r="G49" s="87"/>
      <c r="H49" s="32"/>
    </row>
    <row r="52" ht="26.25" customHeight="1"/>
    <row r="73" spans="3:5" ht="12.75">
      <c r="C73" s="6" t="s">
        <v>14</v>
      </c>
      <c r="E73" s="1" t="s">
        <v>20</v>
      </c>
    </row>
    <row r="74" spans="2:5" ht="12.75">
      <c r="B74" s="1">
        <v>1</v>
      </c>
      <c r="C74" s="2">
        <v>8</v>
      </c>
      <c r="E74" s="8">
        <v>931.41</v>
      </c>
    </row>
    <row r="75" spans="2:5" ht="12.75">
      <c r="B75" s="1">
        <v>1</v>
      </c>
      <c r="C75" s="2">
        <v>9</v>
      </c>
      <c r="E75" s="8">
        <v>939.2</v>
      </c>
    </row>
    <row r="76" spans="2:5" ht="12.75">
      <c r="B76" s="1">
        <v>1</v>
      </c>
      <c r="C76" s="2">
        <v>10</v>
      </c>
      <c r="D76" s="11"/>
      <c r="E76" s="8">
        <v>939.4</v>
      </c>
    </row>
    <row r="77" spans="2:5" ht="12.75">
      <c r="B77" s="1">
        <v>1</v>
      </c>
      <c r="C77" s="2">
        <v>11</v>
      </c>
      <c r="E77" s="8">
        <v>946.46</v>
      </c>
    </row>
    <row r="78" spans="2:5" ht="12.75">
      <c r="B78" s="1">
        <v>1</v>
      </c>
      <c r="C78" s="2">
        <v>12</v>
      </c>
      <c r="E78" s="8">
        <v>872.38</v>
      </c>
    </row>
    <row r="79" spans="2:5" ht="13.5">
      <c r="B79" s="7">
        <f>SUM(B74:B78)</f>
        <v>5</v>
      </c>
      <c r="C79" s="2"/>
      <c r="E79" s="15">
        <f>SUM(E74:E78)</f>
        <v>4628.85</v>
      </c>
    </row>
    <row r="80" spans="3:5" ht="12.75">
      <c r="C80" s="16" t="s">
        <v>15</v>
      </c>
      <c r="E80" s="8"/>
    </row>
    <row r="81" spans="2:5" ht="12.75">
      <c r="B81" s="1">
        <v>1</v>
      </c>
      <c r="C81" s="2">
        <v>24</v>
      </c>
      <c r="E81" s="8">
        <v>6229.74</v>
      </c>
    </row>
    <row r="82" spans="2:5" ht="12.75">
      <c r="B82" s="1">
        <v>1</v>
      </c>
      <c r="C82" s="2">
        <v>26</v>
      </c>
      <c r="E82" s="8">
        <v>7161.54</v>
      </c>
    </row>
    <row r="83" spans="2:5" ht="12.75">
      <c r="B83" s="1">
        <v>1</v>
      </c>
      <c r="C83" s="2">
        <v>28</v>
      </c>
      <c r="E83" s="8">
        <v>9324.54</v>
      </c>
    </row>
    <row r="84" spans="2:5" ht="13.5">
      <c r="B84" s="7">
        <f>SUM(B81:B83)</f>
        <v>3</v>
      </c>
      <c r="C84" s="16" t="s">
        <v>16</v>
      </c>
      <c r="E84" s="15">
        <f>SUM(E81:E83)</f>
        <v>22715.82</v>
      </c>
    </row>
    <row r="85" spans="3:5" ht="12.75">
      <c r="C85" s="2" t="s">
        <v>16</v>
      </c>
      <c r="E85" s="8"/>
    </row>
    <row r="86" spans="2:5" ht="12.75">
      <c r="B86" s="1">
        <v>1</v>
      </c>
      <c r="C86" s="21">
        <v>1</v>
      </c>
      <c r="E86" s="8">
        <v>401.48</v>
      </c>
    </row>
    <row r="87" spans="2:5" ht="12.75">
      <c r="B87" s="1">
        <v>1</v>
      </c>
      <c r="C87" s="2">
        <v>2</v>
      </c>
      <c r="E87" s="8">
        <v>587.6</v>
      </c>
    </row>
    <row r="88" spans="2:5" ht="12.75">
      <c r="B88" s="1">
        <v>1</v>
      </c>
      <c r="C88" s="2">
        <v>3</v>
      </c>
      <c r="E88" s="8">
        <v>584.99</v>
      </c>
    </row>
    <row r="89" spans="2:5" ht="12.75">
      <c r="B89" s="1">
        <v>1</v>
      </c>
      <c r="C89" s="2">
        <v>4</v>
      </c>
      <c r="D89" s="11"/>
      <c r="E89" s="8">
        <v>586.31</v>
      </c>
    </row>
    <row r="90" spans="2:5" ht="12.75">
      <c r="B90" s="1">
        <v>1</v>
      </c>
      <c r="C90" s="2">
        <v>5</v>
      </c>
      <c r="E90" s="8">
        <v>604.59</v>
      </c>
    </row>
    <row r="91" spans="2:5" ht="12.75">
      <c r="B91" s="1">
        <v>1</v>
      </c>
      <c r="C91" s="2">
        <v>6</v>
      </c>
      <c r="E91" s="8">
        <v>593.8</v>
      </c>
    </row>
    <row r="92" spans="2:5" ht="12.75">
      <c r="B92" s="1">
        <v>1</v>
      </c>
      <c r="C92" s="2">
        <v>7</v>
      </c>
      <c r="E92" s="8">
        <v>595.33</v>
      </c>
    </row>
    <row r="93" spans="2:5" ht="12.75">
      <c r="B93" s="1">
        <v>1</v>
      </c>
      <c r="C93" s="2">
        <v>8</v>
      </c>
      <c r="E93" s="8">
        <v>511.8</v>
      </c>
    </row>
    <row r="94" spans="2:5" ht="12.75">
      <c r="B94" s="1">
        <v>1</v>
      </c>
      <c r="C94" s="2">
        <v>9</v>
      </c>
      <c r="E94" s="8">
        <v>596.55</v>
      </c>
    </row>
    <row r="95" spans="2:5" ht="12.75">
      <c r="B95" s="1">
        <v>1</v>
      </c>
      <c r="C95" s="2">
        <v>10</v>
      </c>
      <c r="E95" s="8">
        <v>573.65</v>
      </c>
    </row>
    <row r="96" spans="2:5" ht="12.75">
      <c r="B96" s="1">
        <v>1</v>
      </c>
      <c r="C96" s="2">
        <v>11</v>
      </c>
      <c r="E96" s="8">
        <v>593.06</v>
      </c>
    </row>
    <row r="97" spans="2:5" ht="12.75">
      <c r="B97" s="1">
        <v>1</v>
      </c>
      <c r="C97" s="2">
        <v>12</v>
      </c>
      <c r="D97" s="22">
        <f>SUM(B86:B97)</f>
        <v>12</v>
      </c>
      <c r="E97" s="8">
        <v>586.56</v>
      </c>
    </row>
    <row r="98" spans="3:5" ht="12.75">
      <c r="C98" s="21" t="s">
        <v>17</v>
      </c>
      <c r="E98" s="23">
        <f>SUM(E86:E97)</f>
        <v>6815.719999999999</v>
      </c>
    </row>
    <row r="99" spans="2:5" ht="12.75">
      <c r="B99" s="1">
        <v>1</v>
      </c>
      <c r="C99" s="2">
        <v>49</v>
      </c>
      <c r="E99" s="8">
        <v>923.48</v>
      </c>
    </row>
    <row r="100" spans="2:5" ht="12.75">
      <c r="B100" s="1">
        <v>1</v>
      </c>
      <c r="C100" s="2">
        <v>51</v>
      </c>
      <c r="E100" s="8">
        <v>784.56</v>
      </c>
    </row>
    <row r="101" spans="2:5" ht="12.75">
      <c r="B101" s="1">
        <v>1</v>
      </c>
      <c r="C101" s="2">
        <v>53</v>
      </c>
      <c r="D101" s="11"/>
      <c r="E101" s="8">
        <v>794.31</v>
      </c>
    </row>
    <row r="102" spans="2:5" ht="12.75">
      <c r="B102" s="1">
        <v>1</v>
      </c>
      <c r="C102" s="2">
        <v>55</v>
      </c>
      <c r="E102" s="8">
        <v>774.42</v>
      </c>
    </row>
    <row r="103" spans="2:5" ht="12.75">
      <c r="B103" s="1">
        <v>1</v>
      </c>
      <c r="C103" s="24">
        <v>57</v>
      </c>
      <c r="E103" s="8">
        <v>533.76</v>
      </c>
    </row>
    <row r="104" spans="2:5" ht="12.75">
      <c r="B104" s="1">
        <v>1</v>
      </c>
      <c r="C104" s="2">
        <v>59</v>
      </c>
      <c r="E104" s="8">
        <v>529.45</v>
      </c>
    </row>
    <row r="105" spans="2:5" ht="12.75">
      <c r="B105" s="1">
        <v>1</v>
      </c>
      <c r="C105" s="2">
        <v>61</v>
      </c>
      <c r="E105" s="8">
        <v>540.93</v>
      </c>
    </row>
    <row r="106" spans="2:5" ht="12.75">
      <c r="B106" s="1">
        <v>1</v>
      </c>
      <c r="C106" s="2">
        <v>63</v>
      </c>
      <c r="D106" s="25"/>
      <c r="E106" s="28">
        <v>534.46</v>
      </c>
    </row>
    <row r="107" spans="2:5" ht="12.75">
      <c r="B107" s="1">
        <v>1</v>
      </c>
      <c r="C107" s="2">
        <v>65</v>
      </c>
      <c r="D107" s="25"/>
      <c r="E107" s="28">
        <v>521.85</v>
      </c>
    </row>
    <row r="108" spans="2:5" ht="12.75">
      <c r="B108" s="1">
        <v>1</v>
      </c>
      <c r="C108" s="2">
        <v>67</v>
      </c>
      <c r="D108" s="22">
        <f>SUM(B99:B108)</f>
        <v>10</v>
      </c>
      <c r="E108" s="8">
        <v>551.7</v>
      </c>
    </row>
    <row r="109" spans="3:5" ht="12.75">
      <c r="C109" s="2" t="s">
        <v>18</v>
      </c>
      <c r="E109" s="23">
        <f>SUM(E99:E108)</f>
        <v>6488.92</v>
      </c>
    </row>
    <row r="110" spans="2:5" ht="12.75">
      <c r="B110" s="1">
        <v>1</v>
      </c>
      <c r="C110" s="2">
        <v>19</v>
      </c>
      <c r="E110" s="8">
        <v>499.05</v>
      </c>
    </row>
    <row r="111" spans="2:5" ht="12.75">
      <c r="B111" s="1">
        <v>1</v>
      </c>
      <c r="C111" s="2" t="s">
        <v>19</v>
      </c>
      <c r="E111" s="8">
        <v>832.86</v>
      </c>
    </row>
    <row r="112" spans="2:5" ht="12.75">
      <c r="B112" s="1">
        <v>1</v>
      </c>
      <c r="C112" s="2">
        <v>21</v>
      </c>
      <c r="D112" s="22">
        <f>SUM(B110:B112)</f>
        <v>3</v>
      </c>
      <c r="E112" s="8">
        <v>1557.69</v>
      </c>
    </row>
    <row r="113" spans="2:5" ht="13.5">
      <c r="B113" s="7">
        <f>SUM(B86:B112)</f>
        <v>25</v>
      </c>
      <c r="C113" s="2"/>
      <c r="E113" s="23">
        <f>SUM(E110:E112)</f>
        <v>2889.6000000000004</v>
      </c>
    </row>
    <row r="114" spans="2:5" ht="12.75">
      <c r="B114" s="1">
        <f>B113+B84+B79</f>
        <v>33</v>
      </c>
      <c r="C114" s="2"/>
      <c r="E114" s="15">
        <f>E113+E109+E98</f>
        <v>16194.24</v>
      </c>
    </row>
  </sheetData>
  <mergeCells count="54">
    <mergeCell ref="F44:G44"/>
    <mergeCell ref="C49:E49"/>
    <mergeCell ref="C43:E43"/>
    <mergeCell ref="F42:G42"/>
    <mergeCell ref="C46:E46"/>
    <mergeCell ref="C47:E47"/>
    <mergeCell ref="F46:G46"/>
    <mergeCell ref="F47:G47"/>
    <mergeCell ref="F49:G49"/>
    <mergeCell ref="C48:E48"/>
    <mergeCell ref="F43:G43"/>
    <mergeCell ref="C42:E42"/>
    <mergeCell ref="I13:J13"/>
    <mergeCell ref="I14:J14"/>
    <mergeCell ref="B19:C19"/>
    <mergeCell ref="D19:F19"/>
    <mergeCell ref="I21:J21"/>
    <mergeCell ref="I15:J15"/>
    <mergeCell ref="D33:D35"/>
    <mergeCell ref="H33:H35"/>
    <mergeCell ref="B5:C5"/>
    <mergeCell ref="I8:J8"/>
    <mergeCell ref="I9:J9"/>
    <mergeCell ref="I10:J10"/>
    <mergeCell ref="D5:I5"/>
    <mergeCell ref="D9:D14"/>
    <mergeCell ref="I35:J35"/>
    <mergeCell ref="B2:J2"/>
    <mergeCell ref="B3:J3"/>
    <mergeCell ref="I36:J36"/>
    <mergeCell ref="H9:H14"/>
    <mergeCell ref="H22:H25"/>
    <mergeCell ref="I16:J16"/>
    <mergeCell ref="I27:J27"/>
    <mergeCell ref="B30:C30"/>
    <mergeCell ref="D30:F30"/>
    <mergeCell ref="D22:D25"/>
    <mergeCell ref="I11:J11"/>
    <mergeCell ref="I12:J12"/>
    <mergeCell ref="I26:J26"/>
    <mergeCell ref="I23:J23"/>
    <mergeCell ref="I24:J24"/>
    <mergeCell ref="I25:J25"/>
    <mergeCell ref="I22:J22"/>
    <mergeCell ref="F48:G48"/>
    <mergeCell ref="I37:J37"/>
    <mergeCell ref="B15:E15"/>
    <mergeCell ref="B26:E26"/>
    <mergeCell ref="B36:E36"/>
    <mergeCell ref="C41:E41"/>
    <mergeCell ref="F41:G41"/>
    <mergeCell ref="I32:J32"/>
    <mergeCell ref="I33:J33"/>
    <mergeCell ref="I34:J34"/>
  </mergeCells>
  <printOptions horizontalCentered="1"/>
  <pageMargins left="0.7874015748031497" right="0.7874015748031497" top="0.6692913385826772" bottom="0.4330708661417323" header="0.2755905511811024" footer="0.15748031496062992"/>
  <pageSetup horizontalDpi="600" verticalDpi="600" orientation="portrait" paperSize="9" scale="90" r:id="rId1"/>
  <headerFooter alignWithMargins="0">
    <oddHeader>&amp;R&amp;"Times New Roman CE,Standardowy"&amp;12Załącznik nr 3</oddHeader>
    <oddFooter>&amp;CStrona &amp;P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workbookViewId="0" topLeftCell="B1">
      <selection activeCell="D4" sqref="D4:I4"/>
    </sheetView>
  </sheetViews>
  <sheetFormatPr defaultColWidth="9.140625" defaultRowHeight="12.75"/>
  <cols>
    <col min="1" max="1" width="9.140625" style="1" hidden="1" customWidth="1"/>
    <col min="2" max="4" width="10.7109375" style="1" customWidth="1"/>
    <col min="5" max="7" width="14.7109375" style="1" customWidth="1"/>
    <col min="8" max="8" width="10.7109375" style="1" customWidth="1"/>
    <col min="9" max="9" width="15.57421875" style="1" customWidth="1"/>
    <col min="10" max="16384" width="9.140625" style="1" customWidth="1"/>
  </cols>
  <sheetData>
    <row r="1" spans="2:9" ht="15.75">
      <c r="B1" s="106" t="s">
        <v>73</v>
      </c>
      <c r="C1" s="106"/>
      <c r="D1" s="106"/>
      <c r="E1" s="106"/>
      <c r="F1" s="106"/>
      <c r="G1" s="106"/>
      <c r="H1" s="106"/>
      <c r="I1" s="106"/>
    </row>
    <row r="2" spans="2:9" ht="31.5" customHeight="1">
      <c r="B2" s="107" t="s">
        <v>87</v>
      </c>
      <c r="C2" s="108"/>
      <c r="D2" s="108"/>
      <c r="E2" s="108"/>
      <c r="F2" s="108"/>
      <c r="G2" s="108"/>
      <c r="H2" s="108"/>
      <c r="I2" s="108"/>
    </row>
    <row r="3" spans="2:9" ht="12.75" customHeight="1">
      <c r="B3" s="3"/>
      <c r="C3" s="3"/>
      <c r="D3" s="3"/>
      <c r="E3" s="3"/>
      <c r="F3" s="3"/>
      <c r="G3" s="3"/>
      <c r="H3" s="3"/>
      <c r="I3" s="3"/>
    </row>
    <row r="4" spans="2:9" ht="12.75">
      <c r="B4" s="99" t="s">
        <v>0</v>
      </c>
      <c r="C4" s="99"/>
      <c r="D4" s="131" t="s">
        <v>88</v>
      </c>
      <c r="E4" s="131"/>
      <c r="F4" s="131"/>
      <c r="G4" s="131"/>
      <c r="H4" s="131"/>
      <c r="I4" s="131"/>
    </row>
    <row r="5" spans="2:9" ht="6" customHeight="1">
      <c r="B5" s="4"/>
      <c r="C5" s="4"/>
      <c r="D5" s="52"/>
      <c r="E5" s="52"/>
      <c r="F5" s="52"/>
      <c r="G5" s="52"/>
      <c r="H5" s="52"/>
      <c r="I5" s="52"/>
    </row>
    <row r="6" spans="2:9" ht="12.75">
      <c r="B6" s="4"/>
      <c r="C6" s="4"/>
      <c r="D6" s="4"/>
      <c r="E6" s="4"/>
      <c r="F6" s="4"/>
      <c r="G6" s="99" t="s">
        <v>61</v>
      </c>
      <c r="H6" s="99"/>
      <c r="I6" s="41">
        <v>25</v>
      </c>
    </row>
    <row r="7" ht="12.75" customHeight="1"/>
    <row r="8" spans="4:9" s="11" customFormat="1" ht="22.5">
      <c r="D8" s="9" t="s">
        <v>8</v>
      </c>
      <c r="E8" s="10" t="s">
        <v>34</v>
      </c>
      <c r="F8" s="10" t="s">
        <v>55</v>
      </c>
      <c r="G8" s="70" t="s">
        <v>54</v>
      </c>
      <c r="H8" s="54"/>
      <c r="I8" s="57"/>
    </row>
    <row r="9" spans="1:9" ht="12.75" customHeight="1">
      <c r="A9" s="1">
        <v>24.71</v>
      </c>
      <c r="D9" s="75">
        <v>1</v>
      </c>
      <c r="E9" s="76" t="s">
        <v>59</v>
      </c>
      <c r="F9" s="77">
        <v>3971</v>
      </c>
      <c r="G9" s="71">
        <v>1670.78</v>
      </c>
      <c r="H9" s="58"/>
      <c r="I9" s="59"/>
    </row>
    <row r="10" spans="4:9" ht="12.75" customHeight="1">
      <c r="D10" s="75">
        <v>2</v>
      </c>
      <c r="E10" s="76" t="s">
        <v>60</v>
      </c>
      <c r="F10" s="77">
        <v>3779</v>
      </c>
      <c r="G10" s="71">
        <v>1571.19</v>
      </c>
      <c r="H10" s="58"/>
      <c r="I10" s="59"/>
    </row>
    <row r="11" spans="4:9" ht="12.75" customHeight="1">
      <c r="D11" s="75">
        <v>3</v>
      </c>
      <c r="E11" s="76" t="s">
        <v>62</v>
      </c>
      <c r="F11" s="77">
        <v>9366</v>
      </c>
      <c r="G11" s="71">
        <v>2496.93</v>
      </c>
      <c r="H11" s="58"/>
      <c r="I11" s="59"/>
    </row>
    <row r="12" spans="4:9" ht="12.75" customHeight="1">
      <c r="D12" s="75">
        <v>4</v>
      </c>
      <c r="E12" s="76" t="s">
        <v>63</v>
      </c>
      <c r="F12" s="77">
        <v>411</v>
      </c>
      <c r="G12" s="71">
        <v>595.91</v>
      </c>
      <c r="H12" s="58"/>
      <c r="I12" s="59"/>
    </row>
    <row r="13" spans="4:9" ht="12.75" customHeight="1">
      <c r="D13" s="75">
        <v>5</v>
      </c>
      <c r="E13" s="76" t="s">
        <v>65</v>
      </c>
      <c r="F13" s="77">
        <v>411</v>
      </c>
      <c r="G13" s="71">
        <v>602.12</v>
      </c>
      <c r="H13" s="58"/>
      <c r="I13" s="59"/>
    </row>
    <row r="14" spans="4:9" ht="12.75" customHeight="1">
      <c r="D14" s="75">
        <v>6</v>
      </c>
      <c r="E14" s="76" t="s">
        <v>64</v>
      </c>
      <c r="F14" s="77">
        <v>8889</v>
      </c>
      <c r="G14" s="71">
        <v>3541.43</v>
      </c>
      <c r="H14" s="58"/>
      <c r="I14" s="59"/>
    </row>
    <row r="15" spans="4:9" ht="12.75" customHeight="1">
      <c r="D15" s="75">
        <v>7</v>
      </c>
      <c r="E15" s="76" t="s">
        <v>66</v>
      </c>
      <c r="F15" s="77">
        <v>1717</v>
      </c>
      <c r="G15" s="71">
        <v>923.48</v>
      </c>
      <c r="H15" s="58"/>
      <c r="I15" s="59"/>
    </row>
    <row r="16" spans="4:9" ht="12.75" customHeight="1">
      <c r="D16" s="75">
        <v>8</v>
      </c>
      <c r="E16" s="76" t="s">
        <v>67</v>
      </c>
      <c r="F16" s="77">
        <v>1382</v>
      </c>
      <c r="G16" s="71">
        <v>784.56</v>
      </c>
      <c r="H16" s="58"/>
      <c r="I16" s="59"/>
    </row>
    <row r="17" spans="4:9" ht="12.75" customHeight="1">
      <c r="D17" s="75">
        <v>9</v>
      </c>
      <c r="E17" s="76" t="s">
        <v>68</v>
      </c>
      <c r="F17" s="77">
        <v>1454</v>
      </c>
      <c r="G17" s="71">
        <v>807</v>
      </c>
      <c r="H17" s="58"/>
      <c r="I17" s="59"/>
    </row>
    <row r="18" spans="4:9" ht="12.75" customHeight="1">
      <c r="D18" s="75">
        <v>10</v>
      </c>
      <c r="E18" s="76" t="s">
        <v>69</v>
      </c>
      <c r="F18" s="77">
        <v>1365</v>
      </c>
      <c r="G18" s="71">
        <v>780.82</v>
      </c>
      <c r="H18" s="58"/>
      <c r="I18" s="59"/>
    </row>
    <row r="19" spans="4:9" ht="12.75" customHeight="1">
      <c r="D19" s="75">
        <v>11</v>
      </c>
      <c r="E19" s="76" t="s">
        <v>70</v>
      </c>
      <c r="F19" s="77">
        <v>8727</v>
      </c>
      <c r="G19" s="71">
        <v>2690.4</v>
      </c>
      <c r="H19" s="58"/>
      <c r="I19" s="59"/>
    </row>
    <row r="20" spans="4:9" ht="12.75" customHeight="1">
      <c r="D20" s="75">
        <v>12</v>
      </c>
      <c r="E20" s="76" t="s">
        <v>71</v>
      </c>
      <c r="F20" s="77">
        <v>410</v>
      </c>
      <c r="G20" s="71">
        <v>521.85</v>
      </c>
      <c r="H20" s="58"/>
      <c r="I20" s="59"/>
    </row>
    <row r="21" spans="4:9" ht="12.75" customHeight="1">
      <c r="D21" s="128" t="s">
        <v>10</v>
      </c>
      <c r="E21" s="129"/>
      <c r="F21" s="78">
        <f>SUM(F9:F20)</f>
        <v>41882</v>
      </c>
      <c r="G21" s="72">
        <f>SUM(G9:G20)</f>
        <v>16986.469999999998</v>
      </c>
      <c r="H21" s="27"/>
      <c r="I21" s="35"/>
    </row>
    <row r="22" spans="2:9" ht="12.75" customHeight="1">
      <c r="B22" s="61"/>
      <c r="C22" s="62"/>
      <c r="D22" s="62"/>
      <c r="E22" s="67"/>
      <c r="F22" s="74" t="s">
        <v>58</v>
      </c>
      <c r="G22" s="27"/>
      <c r="H22" s="27"/>
      <c r="I22" s="35"/>
    </row>
    <row r="23" spans="6:9" ht="17.25" customHeight="1">
      <c r="F23" s="132" t="s">
        <v>72</v>
      </c>
      <c r="G23" s="132"/>
      <c r="H23" s="130">
        <f>ROUND(((G21*$K$34)*1.25),-6)</f>
        <v>25000000</v>
      </c>
      <c r="I23" s="130"/>
    </row>
    <row r="24" spans="2:9" ht="12.75" customHeight="1" thickBot="1">
      <c r="B24" s="19"/>
      <c r="C24" s="19"/>
      <c r="E24" s="19"/>
      <c r="F24" s="19"/>
      <c r="G24" s="19"/>
      <c r="H24" s="19"/>
      <c r="I24" s="19"/>
    </row>
    <row r="25" ht="12.75" customHeight="1" thickTop="1">
      <c r="D25" s="20"/>
    </row>
    <row r="26" spans="2:7" ht="12.75" customHeight="1">
      <c r="B26" s="99" t="s">
        <v>0</v>
      </c>
      <c r="C26" s="99"/>
      <c r="D26" s="99" t="s">
        <v>74</v>
      </c>
      <c r="E26" s="99"/>
      <c r="F26" s="99"/>
      <c r="G26" s="99"/>
    </row>
    <row r="27" spans="7:9" s="48" customFormat="1" ht="12.75" customHeight="1">
      <c r="G27" s="99" t="s">
        <v>61</v>
      </c>
      <c r="H27" s="99"/>
      <c r="I27" s="5">
        <v>3</v>
      </c>
    </row>
    <row r="28" spans="2:9" s="48" customFormat="1" ht="12.75" customHeight="1">
      <c r="B28" s="61"/>
      <c r="C28" s="62"/>
      <c r="D28" s="63"/>
      <c r="E28" s="55"/>
      <c r="F28" s="56"/>
      <c r="G28" s="55"/>
      <c r="H28" s="58"/>
      <c r="I28" s="59"/>
    </row>
    <row r="29" spans="2:9" s="48" customFormat="1" ht="22.5">
      <c r="B29" s="61"/>
      <c r="C29" s="62"/>
      <c r="D29" s="9" t="s">
        <v>8</v>
      </c>
      <c r="E29" s="69" t="s">
        <v>34</v>
      </c>
      <c r="F29" s="10" t="s">
        <v>55</v>
      </c>
      <c r="G29" s="70" t="s">
        <v>54</v>
      </c>
      <c r="H29" s="58"/>
      <c r="I29" s="59"/>
    </row>
    <row r="30" spans="2:9" s="48" customFormat="1" ht="12.75" customHeight="1">
      <c r="B30" s="61"/>
      <c r="C30" s="62"/>
      <c r="D30" s="75">
        <v>1</v>
      </c>
      <c r="E30" s="79" t="s">
        <v>75</v>
      </c>
      <c r="F30" s="77">
        <v>5494</v>
      </c>
      <c r="G30" s="71">
        <v>6749</v>
      </c>
      <c r="H30" s="58"/>
      <c r="I30" s="59"/>
    </row>
    <row r="31" spans="2:9" s="48" customFormat="1" ht="12.75" customHeight="1">
      <c r="B31" s="61"/>
      <c r="C31" s="62"/>
      <c r="D31" s="75">
        <v>2</v>
      </c>
      <c r="E31" s="79" t="s">
        <v>76</v>
      </c>
      <c r="F31" s="77">
        <v>3465</v>
      </c>
      <c r="G31" s="71">
        <v>9329.66</v>
      </c>
      <c r="H31" s="58"/>
      <c r="I31" s="59"/>
    </row>
    <row r="32" spans="2:9" s="48" customFormat="1" ht="12.75" customHeight="1">
      <c r="B32" s="61"/>
      <c r="C32" s="62"/>
      <c r="D32" s="75">
        <v>3</v>
      </c>
      <c r="E32" s="79" t="s">
        <v>77</v>
      </c>
      <c r="F32" s="77">
        <v>4107</v>
      </c>
      <c r="G32" s="71"/>
      <c r="H32" s="58"/>
      <c r="I32" s="59"/>
    </row>
    <row r="33" spans="2:9" s="48" customFormat="1" ht="12.75" customHeight="1">
      <c r="B33" s="61"/>
      <c r="C33" s="62"/>
      <c r="D33" s="75">
        <v>4</v>
      </c>
      <c r="E33" s="79" t="s">
        <v>78</v>
      </c>
      <c r="F33" s="77">
        <v>30</v>
      </c>
      <c r="G33" s="71"/>
      <c r="H33" s="58"/>
      <c r="I33" s="59"/>
    </row>
    <row r="34" spans="2:11" s="48" customFormat="1" ht="12.75" customHeight="1">
      <c r="B34" s="61"/>
      <c r="C34" s="62"/>
      <c r="D34" s="75">
        <v>5</v>
      </c>
      <c r="E34" s="79" t="s">
        <v>79</v>
      </c>
      <c r="F34" s="77">
        <v>2858</v>
      </c>
      <c r="G34" s="71">
        <v>7161.21</v>
      </c>
      <c r="H34" s="58"/>
      <c r="I34" s="59"/>
      <c r="K34" s="65">
        <v>1200</v>
      </c>
    </row>
    <row r="35" spans="2:11" s="48" customFormat="1" ht="12.75" customHeight="1">
      <c r="B35" s="61"/>
      <c r="C35" s="62"/>
      <c r="D35" s="75">
        <v>6</v>
      </c>
      <c r="E35" s="79" t="s">
        <v>80</v>
      </c>
      <c r="F35" s="77">
        <v>5305</v>
      </c>
      <c r="G35" s="71"/>
      <c r="H35" s="58"/>
      <c r="I35" s="59"/>
      <c r="K35" s="80">
        <v>950</v>
      </c>
    </row>
    <row r="36" spans="2:9" s="48" customFormat="1" ht="12.75" customHeight="1">
      <c r="B36" s="61"/>
      <c r="C36" s="62"/>
      <c r="D36" s="75">
        <v>7</v>
      </c>
      <c r="E36" s="79" t="s">
        <v>81</v>
      </c>
      <c r="F36" s="77">
        <v>1221</v>
      </c>
      <c r="G36" s="71"/>
      <c r="H36" s="58"/>
      <c r="I36" s="59"/>
    </row>
    <row r="37" spans="2:11" s="48" customFormat="1" ht="12.75" customHeight="1">
      <c r="B37" s="61"/>
      <c r="C37" s="62"/>
      <c r="D37" s="128" t="s">
        <v>10</v>
      </c>
      <c r="E37" s="133"/>
      <c r="F37" s="78">
        <f>SUM(F26:F36)</f>
        <v>22480</v>
      </c>
      <c r="G37" s="72">
        <f>SUM(G26:G36)</f>
        <v>23239.87</v>
      </c>
      <c r="H37" s="58"/>
      <c r="I37" s="59"/>
      <c r="K37" s="66">
        <v>350</v>
      </c>
    </row>
    <row r="38" spans="2:9" s="48" customFormat="1" ht="12.75" customHeight="1">
      <c r="B38" s="61"/>
      <c r="C38" s="62"/>
      <c r="D38" s="62"/>
      <c r="E38" s="67"/>
      <c r="F38" s="74" t="s">
        <v>58</v>
      </c>
      <c r="G38" s="55"/>
      <c r="H38" s="58"/>
      <c r="I38" s="59"/>
    </row>
    <row r="39" spans="6:9" s="48" customFormat="1" ht="17.25" customHeight="1">
      <c r="F39" s="132" t="s">
        <v>72</v>
      </c>
      <c r="G39" s="132"/>
      <c r="H39" s="130">
        <f>ROUND((($G$37*$K$35)*1.2),-5)</f>
        <v>26500000</v>
      </c>
      <c r="I39" s="130"/>
    </row>
    <row r="40" spans="2:9" ht="12.75" customHeight="1" thickBot="1">
      <c r="B40" s="19"/>
      <c r="C40" s="19"/>
      <c r="D40" s="19"/>
      <c r="E40" s="19"/>
      <c r="F40" s="19"/>
      <c r="G40" s="19"/>
      <c r="H40" s="19"/>
      <c r="I40" s="19"/>
    </row>
    <row r="41" ht="12.75" customHeight="1" thickTop="1"/>
    <row r="42" spans="2:7" ht="12.75" customHeight="1">
      <c r="B42" s="99" t="s">
        <v>0</v>
      </c>
      <c r="C42" s="99"/>
      <c r="D42" s="99" t="s">
        <v>56</v>
      </c>
      <c r="E42" s="99"/>
      <c r="F42" s="99"/>
      <c r="G42" s="99"/>
    </row>
    <row r="43" spans="2:7" ht="6" customHeight="1">
      <c r="B43" s="4"/>
      <c r="C43" s="4"/>
      <c r="D43" s="4"/>
      <c r="E43" s="4"/>
      <c r="F43" s="4"/>
      <c r="G43" s="4"/>
    </row>
    <row r="44" spans="2:9" s="11" customFormat="1" ht="12.75" customHeight="1">
      <c r="B44" s="60"/>
      <c r="C44" s="54"/>
      <c r="D44" s="54"/>
      <c r="E44" s="54"/>
      <c r="F44" s="54"/>
      <c r="G44" s="99" t="s">
        <v>61</v>
      </c>
      <c r="H44" s="99"/>
      <c r="I44" s="5">
        <v>5</v>
      </c>
    </row>
    <row r="45" spans="1:9" ht="12.75" customHeight="1">
      <c r="A45" s="1">
        <v>34.12</v>
      </c>
      <c r="B45" s="61"/>
      <c r="C45" s="62"/>
      <c r="D45" s="63"/>
      <c r="E45" s="55"/>
      <c r="F45" s="56"/>
      <c r="G45" s="55"/>
      <c r="H45" s="58"/>
      <c r="I45" s="59"/>
    </row>
    <row r="46" spans="2:9" ht="22.5">
      <c r="B46" s="61"/>
      <c r="C46" s="62"/>
      <c r="D46" s="9" t="s">
        <v>8</v>
      </c>
      <c r="E46" s="10" t="s">
        <v>34</v>
      </c>
      <c r="F46" s="10" t="s">
        <v>55</v>
      </c>
      <c r="G46" s="70" t="s">
        <v>54</v>
      </c>
      <c r="H46" s="58"/>
      <c r="I46" s="59"/>
    </row>
    <row r="47" spans="2:9" ht="12.75">
      <c r="B47" s="61"/>
      <c r="C47" s="62"/>
      <c r="D47" s="75">
        <v>1</v>
      </c>
      <c r="E47" s="141" t="s">
        <v>57</v>
      </c>
      <c r="F47" s="143">
        <v>10093</v>
      </c>
      <c r="G47" s="73">
        <v>916.61</v>
      </c>
      <c r="H47" s="58"/>
      <c r="I47" s="59"/>
    </row>
    <row r="48" spans="2:9" ht="12.75">
      <c r="B48" s="61"/>
      <c r="C48" s="62"/>
      <c r="D48" s="75">
        <v>2</v>
      </c>
      <c r="E48" s="142"/>
      <c r="F48" s="143"/>
      <c r="G48" s="73">
        <v>919.77</v>
      </c>
      <c r="H48" s="58"/>
      <c r="I48" s="59"/>
    </row>
    <row r="49" spans="2:9" ht="12.75">
      <c r="B49" s="61"/>
      <c r="C49" s="62"/>
      <c r="D49" s="75">
        <v>3</v>
      </c>
      <c r="E49" s="142"/>
      <c r="F49" s="143"/>
      <c r="G49" s="73">
        <v>924.63</v>
      </c>
      <c r="H49" s="58"/>
      <c r="I49" s="59"/>
    </row>
    <row r="50" spans="2:9" ht="12.75">
      <c r="B50" s="61"/>
      <c r="C50" s="62"/>
      <c r="D50" s="75">
        <v>4</v>
      </c>
      <c r="E50" s="142"/>
      <c r="F50" s="143"/>
      <c r="G50" s="73">
        <v>931.58</v>
      </c>
      <c r="H50" s="58"/>
      <c r="I50" s="59"/>
    </row>
    <row r="51" spans="2:9" ht="12.75">
      <c r="B51" s="61"/>
      <c r="C51" s="62"/>
      <c r="D51" s="75">
        <v>5</v>
      </c>
      <c r="E51" s="142"/>
      <c r="F51" s="143"/>
      <c r="G51" s="73">
        <v>933.36</v>
      </c>
      <c r="H51" s="58"/>
      <c r="I51" s="59"/>
    </row>
    <row r="52" spans="2:9" ht="12.75" customHeight="1">
      <c r="B52" s="61"/>
      <c r="C52" s="62"/>
      <c r="D52" s="140" t="s">
        <v>10</v>
      </c>
      <c r="E52" s="140"/>
      <c r="F52" s="78">
        <f>F47</f>
        <v>10093</v>
      </c>
      <c r="G52" s="72">
        <f>SUM(G47:G51)</f>
        <v>4625.95</v>
      </c>
      <c r="H52" s="27"/>
      <c r="I52" s="35"/>
    </row>
    <row r="53" spans="2:9" ht="12.75" customHeight="1">
      <c r="B53" s="61"/>
      <c r="C53" s="62"/>
      <c r="D53" s="62"/>
      <c r="E53" s="67"/>
      <c r="F53" s="74" t="s">
        <v>58</v>
      </c>
      <c r="G53" s="55"/>
      <c r="H53" s="53"/>
      <c r="I53" s="59"/>
    </row>
    <row r="54" spans="2:9" s="25" customFormat="1" ht="17.25" customHeight="1">
      <c r="B54" s="64"/>
      <c r="C54" s="64"/>
      <c r="D54" s="68"/>
      <c r="E54" s="68"/>
      <c r="F54" s="132" t="s">
        <v>72</v>
      </c>
      <c r="G54" s="132"/>
      <c r="H54" s="130">
        <f>ROUND((($G$52*$K$35)*1.2),-5)</f>
        <v>5300000</v>
      </c>
      <c r="I54" s="130"/>
    </row>
    <row r="55" spans="2:9" s="25" customFormat="1" ht="12.75" customHeight="1" thickBot="1">
      <c r="B55" s="19"/>
      <c r="C55" s="19"/>
      <c r="D55" s="19"/>
      <c r="E55" s="19"/>
      <c r="F55" s="19"/>
      <c r="G55" s="19"/>
      <c r="H55" s="19"/>
      <c r="I55" s="19"/>
    </row>
    <row r="56" spans="2:9" s="25" customFormat="1" ht="12.75" customHeight="1" thickTop="1">
      <c r="B56" s="64"/>
      <c r="C56" s="64"/>
      <c r="D56" s="48"/>
      <c r="E56" s="48"/>
      <c r="F56" s="48"/>
      <c r="G56" s="48"/>
      <c r="H56" s="27"/>
      <c r="I56" s="35"/>
    </row>
    <row r="57" ht="15.75">
      <c r="B57" s="34" t="s">
        <v>23</v>
      </c>
    </row>
    <row r="58" spans="2:8" ht="36.75" customHeight="1">
      <c r="B58" s="13">
        <v>1</v>
      </c>
      <c r="C58" s="113" t="s">
        <v>89</v>
      </c>
      <c r="D58" s="114"/>
      <c r="E58" s="115"/>
      <c r="F58" s="138">
        <f>H23</f>
        <v>25000000</v>
      </c>
      <c r="G58" s="139"/>
      <c r="H58" s="30"/>
    </row>
    <row r="59" spans="2:8" ht="25.5" customHeight="1">
      <c r="B59" s="13">
        <v>2</v>
      </c>
      <c r="C59" s="113" t="s">
        <v>82</v>
      </c>
      <c r="D59" s="114"/>
      <c r="E59" s="115"/>
      <c r="F59" s="136">
        <f>H39</f>
        <v>26500000</v>
      </c>
      <c r="G59" s="137"/>
      <c r="H59" s="30"/>
    </row>
    <row r="60" spans="2:8" ht="24.75" customHeight="1">
      <c r="B60" s="13">
        <v>3</v>
      </c>
      <c r="C60" s="113" t="s">
        <v>56</v>
      </c>
      <c r="D60" s="114"/>
      <c r="E60" s="115"/>
      <c r="F60" s="136">
        <f>H54</f>
        <v>5300000</v>
      </c>
      <c r="G60" s="137"/>
      <c r="H60" s="30"/>
    </row>
    <row r="61" spans="5:8" ht="15.75">
      <c r="E61" s="50" t="s">
        <v>10</v>
      </c>
      <c r="F61" s="134">
        <f>SUM(F58:G60)</f>
        <v>56800000</v>
      </c>
      <c r="G61" s="135"/>
      <c r="H61" s="31"/>
    </row>
    <row r="62" ht="6.75" customHeight="1"/>
    <row r="85" ht="12.75">
      <c r="C85" s="6"/>
    </row>
    <row r="86" spans="3:5" ht="12.75">
      <c r="C86" s="2"/>
      <c r="E86" s="8"/>
    </row>
    <row r="87" spans="3:5" ht="12.75">
      <c r="C87" s="2"/>
      <c r="E87" s="8"/>
    </row>
    <row r="88" spans="3:5" ht="12.75">
      <c r="C88" s="2"/>
      <c r="D88" s="11"/>
      <c r="E88" s="8"/>
    </row>
    <row r="89" spans="3:5" ht="12.75">
      <c r="C89" s="2"/>
      <c r="E89" s="8"/>
    </row>
    <row r="90" spans="3:5" ht="12.75">
      <c r="C90" s="2"/>
      <c r="E90" s="8"/>
    </row>
    <row r="91" spans="2:5" ht="13.5">
      <c r="B91" s="7"/>
      <c r="C91" s="2"/>
      <c r="E91" s="15"/>
    </row>
    <row r="92" spans="3:5" ht="12.75">
      <c r="C92" s="16"/>
      <c r="E92" s="8"/>
    </row>
    <row r="93" spans="3:5" ht="12.75">
      <c r="C93" s="2"/>
      <c r="E93" s="8"/>
    </row>
    <row r="94" spans="3:5" ht="12.75">
      <c r="C94" s="2"/>
      <c r="E94" s="8"/>
    </row>
    <row r="95" spans="3:5" ht="12.75">
      <c r="C95" s="2"/>
      <c r="E95" s="8"/>
    </row>
    <row r="96" spans="2:5" ht="13.5">
      <c r="B96" s="7"/>
      <c r="C96" s="16"/>
      <c r="E96" s="15"/>
    </row>
    <row r="97" spans="3:5" ht="12.75">
      <c r="C97" s="2"/>
      <c r="E97" s="8"/>
    </row>
    <row r="98" spans="3:5" ht="12.75">
      <c r="C98" s="21"/>
      <c r="E98" s="8"/>
    </row>
    <row r="99" spans="3:5" ht="12.75">
      <c r="C99" s="2"/>
      <c r="E99" s="8"/>
    </row>
    <row r="100" spans="3:5" ht="12.75">
      <c r="C100" s="2"/>
      <c r="E100" s="8"/>
    </row>
    <row r="101" spans="3:5" ht="12.75">
      <c r="C101" s="2"/>
      <c r="D101" s="11"/>
      <c r="E101" s="8"/>
    </row>
    <row r="102" spans="3:5" ht="12.75">
      <c r="C102" s="2"/>
      <c r="E102" s="8"/>
    </row>
    <row r="103" spans="3:5" ht="12.75">
      <c r="C103" s="2"/>
      <c r="E103" s="8"/>
    </row>
    <row r="104" spans="3:5" ht="12.75">
      <c r="C104" s="2"/>
      <c r="E104" s="8"/>
    </row>
    <row r="105" spans="3:5" ht="12.75">
      <c r="C105" s="2"/>
      <c r="E105" s="8"/>
    </row>
    <row r="106" spans="3:5" ht="12.75">
      <c r="C106" s="2"/>
      <c r="E106" s="8"/>
    </row>
    <row r="107" spans="3:5" ht="12.75">
      <c r="C107" s="2"/>
      <c r="E107" s="8"/>
    </row>
    <row r="108" spans="3:5" ht="12.75">
      <c r="C108" s="2"/>
      <c r="E108" s="8"/>
    </row>
    <row r="109" spans="3:5" ht="12.75">
      <c r="C109" s="2"/>
      <c r="D109" s="22"/>
      <c r="E109" s="8"/>
    </row>
    <row r="110" spans="3:5" ht="12.75">
      <c r="C110" s="21"/>
      <c r="E110" s="23"/>
    </row>
    <row r="111" spans="3:5" ht="12.75">
      <c r="C111" s="2"/>
      <c r="E111" s="8"/>
    </row>
    <row r="112" spans="3:5" ht="12.75">
      <c r="C112" s="2"/>
      <c r="E112" s="8"/>
    </row>
    <row r="113" spans="3:5" ht="12.75">
      <c r="C113" s="2"/>
      <c r="D113" s="11"/>
      <c r="E113" s="8"/>
    </row>
    <row r="114" spans="3:5" ht="12.75">
      <c r="C114" s="2"/>
      <c r="E114" s="8"/>
    </row>
    <row r="115" spans="3:5" ht="12.75">
      <c r="C115" s="24"/>
      <c r="E115" s="8"/>
    </row>
    <row r="116" spans="3:5" ht="12.75">
      <c r="C116" s="2"/>
      <c r="E116" s="8"/>
    </row>
    <row r="117" spans="3:5" ht="12.75">
      <c r="C117" s="2"/>
      <c r="E117" s="8"/>
    </row>
    <row r="118" spans="3:5" ht="12.75">
      <c r="C118" s="2"/>
      <c r="D118" s="25"/>
      <c r="E118" s="28"/>
    </row>
    <row r="119" spans="3:5" ht="12.75">
      <c r="C119" s="2"/>
      <c r="D119" s="25"/>
      <c r="E119" s="28"/>
    </row>
    <row r="120" spans="3:5" ht="12.75">
      <c r="C120" s="2"/>
      <c r="D120" s="22"/>
      <c r="E120" s="8"/>
    </row>
    <row r="121" spans="3:5" ht="12.75">
      <c r="C121" s="2"/>
      <c r="E121" s="23"/>
    </row>
    <row r="122" spans="3:5" ht="12.75">
      <c r="C122" s="2"/>
      <c r="E122" s="8"/>
    </row>
    <row r="123" spans="3:5" ht="12.75">
      <c r="C123" s="2"/>
      <c r="E123" s="8"/>
    </row>
    <row r="124" spans="3:5" ht="12.75">
      <c r="C124" s="2"/>
      <c r="D124" s="22"/>
      <c r="E124" s="8"/>
    </row>
    <row r="125" spans="2:5" ht="13.5">
      <c r="B125" s="7"/>
      <c r="C125" s="2"/>
      <c r="E125" s="23"/>
    </row>
    <row r="126" spans="3:5" ht="12.75">
      <c r="C126" s="2"/>
      <c r="E126" s="15"/>
    </row>
  </sheetData>
  <mergeCells count="29">
    <mergeCell ref="D52:E52"/>
    <mergeCell ref="H23:I23"/>
    <mergeCell ref="H39:I39"/>
    <mergeCell ref="D26:G26"/>
    <mergeCell ref="E47:E51"/>
    <mergeCell ref="G27:H27"/>
    <mergeCell ref="G44:H44"/>
    <mergeCell ref="D42:G42"/>
    <mergeCell ref="F47:F51"/>
    <mergeCell ref="G6:H6"/>
    <mergeCell ref="B26:C26"/>
    <mergeCell ref="C58:E58"/>
    <mergeCell ref="F61:G61"/>
    <mergeCell ref="C60:E60"/>
    <mergeCell ref="F59:G59"/>
    <mergeCell ref="F60:G60"/>
    <mergeCell ref="C59:E59"/>
    <mergeCell ref="F54:G54"/>
    <mergeCell ref="F58:G58"/>
    <mergeCell ref="D21:E21"/>
    <mergeCell ref="H54:I54"/>
    <mergeCell ref="B1:I1"/>
    <mergeCell ref="B2:I2"/>
    <mergeCell ref="B42:C42"/>
    <mergeCell ref="B4:C4"/>
    <mergeCell ref="D4:I4"/>
    <mergeCell ref="F23:G23"/>
    <mergeCell ref="F39:G39"/>
    <mergeCell ref="D37:E37"/>
  </mergeCells>
  <printOptions horizontalCentered="1" verticalCentered="1"/>
  <pageMargins left="0.17" right="0.17" top="0.5" bottom="0.37" header="0.2755905511811024" footer="0.17"/>
  <pageSetup fitToHeight="1" fitToWidth="1" horizontalDpi="600" verticalDpi="600" orientation="portrait" paperSize="9" scale="90" r:id="rId1"/>
  <headerFooter alignWithMargins="0">
    <oddFooter>&amp;CStrona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Łodzi</cp:lastModifiedBy>
  <cp:lastPrinted>2007-06-22T07:33:04Z</cp:lastPrinted>
  <dcterms:created xsi:type="dcterms:W3CDTF">2006-08-16T10:46:20Z</dcterms:created>
  <dcterms:modified xsi:type="dcterms:W3CDTF">2007-06-22T07:48:48Z</dcterms:modified>
  <cp:category/>
  <cp:version/>
  <cp:contentType/>
  <cp:contentStatus/>
</cp:coreProperties>
</file>