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'Arkusz1'!$16:$16</definedName>
  </definedNames>
  <calcPr fullCalcOnLoad="1"/>
</workbook>
</file>

<file path=xl/sharedStrings.xml><?xml version="1.0" encoding="utf-8"?>
<sst xmlns="http://schemas.openxmlformats.org/spreadsheetml/2006/main" count="333" uniqueCount="165">
  <si>
    <t>Lp.</t>
  </si>
  <si>
    <t>Projekt</t>
  </si>
  <si>
    <t>w tym:</t>
  </si>
  <si>
    <t>Planowane wydatki</t>
  </si>
  <si>
    <t>środki z budżetu UE</t>
  </si>
  <si>
    <t>środki z budżetu krajowego</t>
  </si>
  <si>
    <t>z tego:</t>
  </si>
  <si>
    <t>wydatki razem</t>
  </si>
  <si>
    <t>pożyczki i kredyty</t>
  </si>
  <si>
    <t>obligacje</t>
  </si>
  <si>
    <t>pozostałe **</t>
  </si>
  <si>
    <t>Środki z budżetu UE</t>
  </si>
  <si>
    <t>pozostałe</t>
  </si>
  <si>
    <t>Środki z budżetu krajowego **</t>
  </si>
  <si>
    <t>Wydatki Razem</t>
  </si>
  <si>
    <t>(10+11+12)</t>
  </si>
  <si>
    <t>(6+7)</t>
  </si>
  <si>
    <t>(9+13)</t>
  </si>
  <si>
    <t>(14+15+16+17)</t>
  </si>
  <si>
    <t>Wydatki majątkowe razem</t>
  </si>
  <si>
    <t>1.1</t>
  </si>
  <si>
    <t>..................</t>
  </si>
  <si>
    <t>................</t>
  </si>
  <si>
    <t>1.2</t>
  </si>
  <si>
    <t>Wydatki bieżące razem</t>
  </si>
  <si>
    <t>** środki własne JTS, współfinansowanie z budżetu państwa oraz inne</t>
  </si>
  <si>
    <t>*  wydatki obejmują wydatki bieżące i majątkowe (dotyczące inwestycji rocznych i ujętych w wieloletnim programie inwestycyjnym)</t>
  </si>
  <si>
    <t>x</t>
  </si>
  <si>
    <t>z tego źródła finansowania:</t>
  </si>
  <si>
    <t>Wydatki w okresie realizacji projektu (całkowita wartość Projektu)</t>
  </si>
  <si>
    <t>pożyczki na prefinan-              sowanie z budżetu państwa</t>
  </si>
  <si>
    <t>Klasyfi-                 kacja (dział, rozdział)</t>
  </si>
  <si>
    <t>z tego                                      2004</t>
  </si>
  <si>
    <t>Wydatki* na programy i projekty realizowane</t>
  </si>
  <si>
    <r>
      <t xml:space="preserve">Program: </t>
    </r>
    <r>
      <rPr>
        <b/>
        <sz val="8"/>
        <rFont val="Arial CE"/>
        <family val="2"/>
      </rPr>
      <t>ZPORR</t>
    </r>
  </si>
  <si>
    <t>Działanie: 1.5 Infrastruktura społeczeństwa informacyjnego</t>
  </si>
  <si>
    <t>Razem</t>
  </si>
  <si>
    <t>Rady Miejskiej w Łodzi</t>
  </si>
  <si>
    <t>Priorytet: 1. Rozbudowa i modernizacja infrastruktury służącej wzmacnianiu konkurencyjności regionów</t>
  </si>
  <si>
    <t>2.1</t>
  </si>
  <si>
    <t>2.2</t>
  </si>
  <si>
    <t>Priorytet: 2 Bezpieczniejsza infrastruktura drogowa</t>
  </si>
  <si>
    <t>Działanie: 2.2 Usprawnienie przejazdów drogami krajowymi przez miasta na prawach powiatu</t>
  </si>
  <si>
    <t>1.3</t>
  </si>
  <si>
    <t>2.3</t>
  </si>
  <si>
    <r>
      <t xml:space="preserve">Program: </t>
    </r>
    <r>
      <rPr>
        <b/>
        <sz val="8"/>
        <rFont val="Arial CE"/>
        <family val="2"/>
      </rPr>
      <t>Fundusz Spójności</t>
    </r>
  </si>
  <si>
    <t>Nazwa projektu: Oczyszczanie ścieków w Łodzi (Faza I)</t>
  </si>
  <si>
    <t>Nazwa projektu: Gospodarka odpadami komunalnymi w Łodzi</t>
  </si>
  <si>
    <r>
      <t xml:space="preserve">Program: </t>
    </r>
    <r>
      <rPr>
        <b/>
        <sz val="8"/>
        <rFont val="Arial CE"/>
        <family val="2"/>
      </rPr>
      <t>Sektorowy Program Operacyjny Transport</t>
    </r>
  </si>
  <si>
    <t>2.4</t>
  </si>
  <si>
    <t xml:space="preserve">Priorytet: I Aktywna polityka rynku pracy oraz integracji zawodowej i społecznej </t>
  </si>
  <si>
    <t>Działanie: 1.5 Promocja aktywnej polityki społecznej poprzez wsparcie grup szczególnego ryzyka</t>
  </si>
  <si>
    <t>Nazwa projektu: Kultura i tradycja włókienniczej Łodzi dla bezrobotnych</t>
  </si>
  <si>
    <t xml:space="preserve">Priorytet: Rozbudowa i modernizacja infrastruktury służącej wzmacnianiu konkurencyjności regionów </t>
  </si>
  <si>
    <t>Nazwa projektu: System Informacji o Terenie dla miasta Łodzi - faza V</t>
  </si>
  <si>
    <t>Program: Wspólnoty Europejskiej SOCRATES - COMENIUS</t>
  </si>
  <si>
    <t>2.5</t>
  </si>
  <si>
    <t>Nazwa projektu: Przebudowa drogi krajowej Nr 1 - Al. Włókniarzy na odcinku od ul. Zgierskiej do ul. Pabianickiej (nr projektu SPOT/2.2/39/04)</t>
  </si>
  <si>
    <t>Nazwa projektu: Pozyskanie sprzętu do modernizacji oferty edukacyjnej z zakresu grafiki komputerowej</t>
  </si>
  <si>
    <t xml:space="preserve"> </t>
  </si>
  <si>
    <t>A</t>
  </si>
  <si>
    <t>I. Środki na realizację programów przedakcesyjnych</t>
  </si>
  <si>
    <t>II Fundusze strukturalne</t>
  </si>
  <si>
    <t>III Fundusz Spójności</t>
  </si>
  <si>
    <t>3.1</t>
  </si>
  <si>
    <t>3.2</t>
  </si>
  <si>
    <t>B</t>
  </si>
  <si>
    <t>IV Inne środki</t>
  </si>
  <si>
    <t>I</t>
  </si>
  <si>
    <t>Razem - Wydatki na programy i projekty związane z realizacją zadań j.s.t. (A+B)</t>
  </si>
  <si>
    <t>II</t>
  </si>
  <si>
    <t>OGÓŁEM  (I+II)</t>
  </si>
  <si>
    <t>Razem - Wydatki na programy       i projekty - pozostałe (nie związane z realizacją zadań j.s.t.)</t>
  </si>
  <si>
    <t>Działanie: 1.4 Rozwój turystyki i kultury</t>
  </si>
  <si>
    <t>Nazwa projektu: Kultura i tradycja włókienniczej Łodzi - Modernizacja i zagospodarowanie kompleksu fabrycznego Geyera</t>
  </si>
  <si>
    <r>
      <t xml:space="preserve">Program: </t>
    </r>
    <r>
      <rPr>
        <b/>
        <sz val="8"/>
        <rFont val="Arial CE"/>
        <family val="2"/>
      </rPr>
      <t>INTERREG III B BSR (Baltic Sea Region)</t>
    </r>
  </si>
  <si>
    <t>Priorytet: Wspieranie tworzenia instytucji oraz wzmacnianie transnarodowego rozwoju przestrzennego</t>
  </si>
  <si>
    <t>Nazwa projektu: Orientacja na zdrowie i dobrostan społeczny w Regionie Morza Bałtyckiego/HEPRO</t>
  </si>
  <si>
    <t>ze środków pochodzących z budżetu Unii Europejskiej, o których mowa w art. 5 ust. 3 pkt 1, 2 i 4 ustawy o finansach publicznych</t>
  </si>
  <si>
    <t>w zł</t>
  </si>
  <si>
    <r>
      <t xml:space="preserve">Program: </t>
    </r>
    <r>
      <rPr>
        <b/>
        <sz val="8"/>
        <rFont val="Arial CE"/>
        <family val="2"/>
      </rPr>
      <t>Sektorowy Program Operacyjny Rozwój Zasobów Ludzkich 2004-2006</t>
    </r>
  </si>
  <si>
    <t>Priorytet: Aktywna polityka rynku pracy oraz integracji zawodowej i społecznej</t>
  </si>
  <si>
    <t>Działanie: Promocja aktywnej polityki społecznej poprzez wsparcie grup szczególnego ryzyka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</si>
  <si>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</si>
  <si>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Działanie 2.4 - Reorientacja zawodowa osób zagrożonych procesami restrukturyzacyjnymi</t>
  </si>
  <si>
    <t>Nazwa projektu: Kompas - nowy kierunek życia</t>
  </si>
  <si>
    <t>z tego                                      2006</t>
  </si>
  <si>
    <t>.............</t>
  </si>
  <si>
    <r>
      <t xml:space="preserve">Program: </t>
    </r>
    <r>
      <rPr>
        <b/>
        <sz val="8"/>
        <rFont val="Arial CE"/>
        <family val="2"/>
      </rPr>
      <t>Program Inicjatywy Wspólnotowej EQUAL dla Polski 2004-2006</t>
    </r>
  </si>
  <si>
    <t>Priorytet: Temat A - Ułatwianie wchodzenia i powrotu na rynek pracy osobom mającym trudności z integracją lub reintegracją celem promowania rynku pracy otwartego dla wszystkich</t>
  </si>
  <si>
    <t>Działanie:2</t>
  </si>
  <si>
    <t>Nazwa projektu: Partnerstwo na rzecz Rozwoju EMPATIA - Lokalna solidarność na rzecz równych szans</t>
  </si>
  <si>
    <t>Działanie: 2. 6 Regionalne Strategie Innowacyjne i transfer wiedzy</t>
  </si>
  <si>
    <t>Nazwa projektu: "e-Łódź Nowe Kwalifikacje"</t>
  </si>
  <si>
    <t>Nazwa projektu: Picture - Instrument służący udostępnianiu Europejskim Administracjom Publicznym skutecznych strategii inwestycyjnych z dziedziny IT</t>
  </si>
  <si>
    <t>Program: 6. Program Ramowy UE</t>
  </si>
  <si>
    <t>Nazwa projektu: "Łódzka Strategia Innowacyjności"</t>
  </si>
  <si>
    <t>Nazwa projektu: Realizacja programu Socrates - Comenius - Akcja 1 w szkołach podstawowych w roku szkolnym 2006/2007</t>
  </si>
  <si>
    <t>Nazwa projektu: Realizacja programu Socrates - Comenius - Akcja 1 w liceach ogólnokształcących w roku szkolnym 2006/2007</t>
  </si>
  <si>
    <t>Nazwa projektu: Realizacja programu Socrates - Comenius - Akcja 1 w przedszkolach w roku szkolnym 2006/2007</t>
  </si>
  <si>
    <t>Nazwa projektu: Realizacja programu Socrates - Comenius - Akcja 1 w gimnazjach w roku szkolnym 2006/2007</t>
  </si>
  <si>
    <t>z tego                                      2005</t>
  </si>
  <si>
    <t xml:space="preserve">Program: </t>
  </si>
  <si>
    <t xml:space="preserve">Nazwa projektu: </t>
  </si>
  <si>
    <t>po 2009</t>
  </si>
  <si>
    <t xml:space="preserve"> z tego                                      2005</t>
  </si>
  <si>
    <t>z tego                                 do 2005</t>
  </si>
  <si>
    <t>2007 r.</t>
  </si>
  <si>
    <t>Działanie: 1.1 Modernizacja i rozbudowa regionalnego układu transportowego</t>
  </si>
  <si>
    <t>2.6</t>
  </si>
  <si>
    <t>4.1</t>
  </si>
  <si>
    <t>4.2</t>
  </si>
  <si>
    <t>4.3</t>
  </si>
  <si>
    <t>4.4</t>
  </si>
  <si>
    <t>4.5</t>
  </si>
  <si>
    <t>Działanie: 2.1 Rozwój umiejętności powiązany z potrzebami regionalnego rynku pracy i możliwości kształcenia ustawicznego w regionie</t>
  </si>
  <si>
    <t>Program: Wspólnoty Europejskiej MŁODZIEŻ</t>
  </si>
  <si>
    <t>Nazwa projektu: Klub NOTA BENE czyli nasze Duże tworzenie</t>
  </si>
  <si>
    <t>4.6</t>
  </si>
  <si>
    <t>2.7</t>
  </si>
  <si>
    <t>Nazwa projektu: Kontrakt socjalny - szkolenie pracowników MOPS w Łodzi</t>
  </si>
  <si>
    <t>2.8</t>
  </si>
  <si>
    <t xml:space="preserve">Prorytet:2 - Wzmocnienie  Rozwoju Zasobów Ludzkich w Regionach </t>
  </si>
  <si>
    <t>Działanie: 2. 2 ZPORR - Wyrównywanie szans edukacyjnych poprzez programy stypendialne</t>
  </si>
  <si>
    <t>2.9</t>
  </si>
  <si>
    <t>4.7</t>
  </si>
  <si>
    <t>Program: Wspólnoty Europejskiej SOCRATES</t>
  </si>
  <si>
    <t>Nazwa projektu: Realizacja programu Socrates Minerva w gimnazjach w roku szkolnym 2006/2007</t>
  </si>
  <si>
    <t>Działanie: Infrastruktura społeczeństwa informacyjnego</t>
  </si>
  <si>
    <t>Nazwa projektu: Baza usług medycznych udzielanych mieszkańcom m. Łodzi - BUM</t>
  </si>
  <si>
    <t>2.10</t>
  </si>
  <si>
    <t>Działanie: 3.3 Zdegradowane obszary miejskie, poprzemysłowe i powojskowe</t>
  </si>
  <si>
    <t>Nazwa projektu: Realizacja wielkomiejskiej zabudowy Łodzi w rejonie ul. Nawrot - rozwój infrastruktury turystycznej i noclegowej poprzez renowację zabudowy przy Sienkiewicza 67/Nawrot16"</t>
  </si>
  <si>
    <t>Program: Wspólnoty Europejskiej - Leonardo da Vinci</t>
  </si>
  <si>
    <t>4.8</t>
  </si>
  <si>
    <t>Nazwa projektu: Realizacja programu Leonardo da Vinci - Współpraca w szkoleniu zawodowym dla zapewnienia możliwości zatrudnienia młodzieży w całej Europie</t>
  </si>
  <si>
    <t>4.9</t>
  </si>
  <si>
    <t>Nazwa projektu: Realizacja programu Leonardo da Vinci - Doskonalenie umiejętności zawodowych poprzez zwiększenie jakości kształcenia praktycznego</t>
  </si>
  <si>
    <t>Priorytet 2 - Wzmocnienie rozwoju zasobów ludzkich w regionach</t>
  </si>
  <si>
    <t>Nazwa projektu: Przygotowanie dorosłych do osiągania kwalifikacji oczekiwanych na rynku pracy</t>
  </si>
  <si>
    <t>2.11</t>
  </si>
  <si>
    <t>Nazwa projektu: "Nowa szansa dla  Żaka II"</t>
  </si>
  <si>
    <t>Nazwa projektu: "Nowa szansa dla przyszłego Żaka III"</t>
  </si>
  <si>
    <t>Priorytet:2 - Wzmocnienie  Rozwoju Zasobów Ludzkich w Regionach ZPORR 2004-2006</t>
  </si>
  <si>
    <t>Priorytet:2 - Wzmocnienie Rozwoju Zasobów Ludzkich w Regionach ZPORR 2004-2006</t>
  </si>
  <si>
    <t>Działanie: 1.2 - Infrastruktura ochrony środowiska</t>
  </si>
  <si>
    <t>Nazwa projektu: Opracowanie mapy akustycznej Łodzi</t>
  </si>
  <si>
    <t>Kategoria interwencji funduszy struktu-          ralnych</t>
  </si>
  <si>
    <t>Priorytet: Rozwój lokalny</t>
  </si>
  <si>
    <t>Nazwa projektu: Modernizacja układu drogowo - torowego ulic Pomorskiej i Kilińskiego w Łodzi</t>
  </si>
  <si>
    <t>Nazwa projektu: e-Łódź  zakup i wdrożenie "elektronicznego urzędu" w Urzędzie Miasta Łodzi</t>
  </si>
  <si>
    <t>Nazwa projektu: Badanie efektywności stosowania kontraktu socjalnego jako instrumentu integracji społecznej</t>
  </si>
  <si>
    <t>Środki własne Miasta zabezpieczone w PFOŚiGW</t>
  </si>
  <si>
    <r>
      <t xml:space="preserve">Program: </t>
    </r>
    <r>
      <rPr>
        <b/>
        <sz val="8"/>
        <rFont val="Arial CE"/>
        <family val="2"/>
      </rPr>
      <t>6 Program Ramowy UE</t>
    </r>
  </si>
  <si>
    <t>Priorytet: 1.1.6.3 Wpływ globalnych zmian klimatu na ekosystemy</t>
  </si>
  <si>
    <t>Nazwa projektu: Zintegrowane Zarządzanie Wodą to Zdrowie w Mieście Jutra</t>
  </si>
  <si>
    <t xml:space="preserve">W budżecie krajowym zaplanowano środki w kwocie 200.000 zł z GFOŚiGW </t>
  </si>
  <si>
    <t>z tego środki:                             a</t>
  </si>
  <si>
    <t>b</t>
  </si>
  <si>
    <t>z tego środki:                               a</t>
  </si>
  <si>
    <t>a - środki własne JTS,  współfinansowanie z budżetu państwa oraz inne</t>
  </si>
  <si>
    <t>b - środki z własnych funduszy celowych</t>
  </si>
  <si>
    <t xml:space="preserve">do Uchwały Nr </t>
  </si>
  <si>
    <t xml:space="preserve">z dnia 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</si>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</sst>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vertical="top"/>
    </xf>
    <xf numFmtId="3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8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3" fontId="2" fillId="0" borderId="16" xfId="0" applyNumberFormat="1" applyFon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wrapText="1"/>
    </xf>
    <xf numFmtId="3" fontId="10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right" wrapText="1"/>
    </xf>
    <xf numFmtId="3" fontId="10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0" fillId="0" borderId="7" xfId="0" applyFont="1" applyBorder="1" applyAlignment="1">
      <alignment vertical="top"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0" fillId="0" borderId="22" xfId="0" applyFont="1" applyBorder="1" applyAlignment="1">
      <alignment horizontal="right" wrapText="1"/>
    </xf>
    <xf numFmtId="3" fontId="10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16" xfId="0" applyFont="1" applyBorder="1" applyAlignment="1">
      <alignment horizontal="right" wrapText="1"/>
    </xf>
    <xf numFmtId="3" fontId="1" fillId="0" borderId="16" xfId="0" applyNumberFormat="1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10" fillId="0" borderId="18" xfId="0" applyFont="1" applyBorder="1" applyAlignment="1">
      <alignment vertical="top"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19" xfId="0" applyFont="1" applyBorder="1" applyAlignment="1">
      <alignment vertical="top"/>
    </xf>
    <xf numFmtId="0" fontId="10" fillId="0" borderId="25" xfId="0" applyFont="1" applyBorder="1" applyAlignment="1">
      <alignment horizontal="right" wrapText="1"/>
    </xf>
    <xf numFmtId="3" fontId="10" fillId="0" borderId="26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 wrapText="1"/>
    </xf>
    <xf numFmtId="3" fontId="1" fillId="0" borderId="19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4" xfId="0" applyFont="1" applyBorder="1" applyAlignment="1">
      <alignment/>
    </xf>
    <xf numFmtId="0" fontId="1" fillId="0" borderId="16" xfId="0" applyFont="1" applyBorder="1" applyAlignment="1">
      <alignment horizontal="right" wrapText="1"/>
    </xf>
    <xf numFmtId="3" fontId="10" fillId="0" borderId="16" xfId="0" applyNumberFormat="1" applyFont="1" applyBorder="1" applyAlignment="1">
      <alignment/>
    </xf>
    <xf numFmtId="0" fontId="10" fillId="0" borderId="24" xfId="0" applyFont="1" applyBorder="1" applyAlignment="1">
      <alignment horizontal="right" wrapText="1"/>
    </xf>
    <xf numFmtId="0" fontId="10" fillId="0" borderId="32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tabSelected="1" workbookViewId="0" topLeftCell="G402">
      <selection activeCell="G408" sqref="A408:IV688"/>
    </sheetView>
  </sheetViews>
  <sheetFormatPr defaultColWidth="9.00390625" defaultRowHeight="12.75" zeroHeight="1"/>
  <cols>
    <col min="1" max="1" width="3.875" style="3" customWidth="1"/>
    <col min="2" max="2" width="24.875" style="58" customWidth="1"/>
    <col min="3" max="3" width="8.375" style="3" customWidth="1"/>
    <col min="4" max="4" width="7.375" style="3" customWidth="1"/>
    <col min="5" max="6" width="9.75390625" style="24" customWidth="1"/>
    <col min="7" max="7" width="9.875" style="24" customWidth="1"/>
    <col min="8" max="8" width="11.625" style="24" bestFit="1" customWidth="1"/>
    <col min="9" max="9" width="9.125" style="24" customWidth="1"/>
    <col min="10" max="10" width="8.625" style="24" customWidth="1"/>
    <col min="11" max="11" width="8.75390625" style="24" customWidth="1"/>
    <col min="12" max="12" width="8.875" style="24" customWidth="1"/>
    <col min="13" max="13" width="9.25390625" style="24" customWidth="1"/>
    <col min="14" max="14" width="8.375" style="24" customWidth="1"/>
    <col min="15" max="15" width="9.25390625" style="24" customWidth="1"/>
    <col min="16" max="16" width="8.75390625" style="24" customWidth="1"/>
    <col min="17" max="17" width="9.625" style="24" customWidth="1"/>
    <col min="18" max="18" width="9.125" style="3" customWidth="1"/>
    <col min="19" max="16384" width="0" style="3" hidden="1" customWidth="1"/>
  </cols>
  <sheetData>
    <row r="1" ht="15.75">
      <c r="N1" s="73" t="s">
        <v>164</v>
      </c>
    </row>
    <row r="2" ht="15.75">
      <c r="N2" s="73" t="s">
        <v>162</v>
      </c>
    </row>
    <row r="3" ht="15.75">
      <c r="N3" s="73" t="s">
        <v>37</v>
      </c>
    </row>
    <row r="4" ht="15.75">
      <c r="N4" s="73" t="s">
        <v>163</v>
      </c>
    </row>
    <row r="5" ht="15.75">
      <c r="N5" s="73"/>
    </row>
    <row r="6" spans="1:17" s="16" customFormat="1" ht="18">
      <c r="A6" s="179" t="s">
        <v>33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s="13" customFormat="1" ht="18">
      <c r="A7" s="180" t="s">
        <v>78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2:17" s="16" customFormat="1" ht="12">
      <c r="B8" s="59"/>
      <c r="E8" s="17"/>
      <c r="F8" s="17"/>
      <c r="G8" s="17"/>
      <c r="H8" s="17"/>
      <c r="I8" s="17"/>
      <c r="J8" s="17"/>
      <c r="K8" s="17"/>
      <c r="L8" s="17"/>
      <c r="M8" s="17"/>
      <c r="N8" s="17"/>
      <c r="O8" s="106" t="s">
        <v>79</v>
      </c>
      <c r="P8" s="17"/>
      <c r="Q8" s="17"/>
    </row>
    <row r="9" spans="1:17" ht="11.25">
      <c r="A9" s="194" t="s">
        <v>0</v>
      </c>
      <c r="B9" s="197" t="s">
        <v>1</v>
      </c>
      <c r="C9" s="197" t="s">
        <v>147</v>
      </c>
      <c r="D9" s="197" t="s">
        <v>31</v>
      </c>
      <c r="E9" s="184" t="s">
        <v>29</v>
      </c>
      <c r="F9" s="188" t="s">
        <v>2</v>
      </c>
      <c r="G9" s="190"/>
      <c r="H9" s="188" t="s">
        <v>3</v>
      </c>
      <c r="I9" s="189"/>
      <c r="J9" s="189"/>
      <c r="K9" s="189"/>
      <c r="L9" s="189"/>
      <c r="M9" s="189"/>
      <c r="N9" s="189"/>
      <c r="O9" s="189"/>
      <c r="P9" s="189"/>
      <c r="Q9" s="190"/>
    </row>
    <row r="10" spans="1:17" ht="11.25">
      <c r="A10" s="195"/>
      <c r="B10" s="198"/>
      <c r="C10" s="195"/>
      <c r="D10" s="195"/>
      <c r="E10" s="191"/>
      <c r="F10" s="184" t="s">
        <v>5</v>
      </c>
      <c r="G10" s="184" t="s">
        <v>4</v>
      </c>
      <c r="H10" s="188" t="s">
        <v>107</v>
      </c>
      <c r="I10" s="189"/>
      <c r="J10" s="189"/>
      <c r="K10" s="189"/>
      <c r="L10" s="189"/>
      <c r="M10" s="189"/>
      <c r="N10" s="189"/>
      <c r="O10" s="189"/>
      <c r="P10" s="189"/>
      <c r="Q10" s="190"/>
    </row>
    <row r="11" spans="1:17" ht="11.25">
      <c r="A11" s="195"/>
      <c r="B11" s="198"/>
      <c r="C11" s="195"/>
      <c r="D11" s="195"/>
      <c r="E11" s="191"/>
      <c r="F11" s="191"/>
      <c r="G11" s="191"/>
      <c r="H11" s="184" t="s">
        <v>14</v>
      </c>
      <c r="I11" s="188" t="s">
        <v>6</v>
      </c>
      <c r="J11" s="189"/>
      <c r="K11" s="189"/>
      <c r="L11" s="189"/>
      <c r="M11" s="189"/>
      <c r="N11" s="189"/>
      <c r="O11" s="189"/>
      <c r="P11" s="189"/>
      <c r="Q11" s="190"/>
    </row>
    <row r="12" spans="1:17" ht="11.25">
      <c r="A12" s="195"/>
      <c r="B12" s="198"/>
      <c r="C12" s="195"/>
      <c r="D12" s="195"/>
      <c r="E12" s="191"/>
      <c r="F12" s="191"/>
      <c r="G12" s="191"/>
      <c r="H12" s="186"/>
      <c r="I12" s="188" t="s">
        <v>13</v>
      </c>
      <c r="J12" s="189"/>
      <c r="K12" s="189"/>
      <c r="L12" s="190"/>
      <c r="M12" s="188" t="s">
        <v>11</v>
      </c>
      <c r="N12" s="189"/>
      <c r="O12" s="189"/>
      <c r="P12" s="189"/>
      <c r="Q12" s="190"/>
    </row>
    <row r="13" spans="1:17" ht="11.25">
      <c r="A13" s="195"/>
      <c r="B13" s="198"/>
      <c r="C13" s="195"/>
      <c r="D13" s="195"/>
      <c r="E13" s="191"/>
      <c r="F13" s="191"/>
      <c r="G13" s="191"/>
      <c r="H13" s="186"/>
      <c r="I13" s="184" t="s">
        <v>7</v>
      </c>
      <c r="J13" s="188" t="s">
        <v>28</v>
      </c>
      <c r="K13" s="192"/>
      <c r="L13" s="193"/>
      <c r="M13" s="184" t="s">
        <v>7</v>
      </c>
      <c r="N13" s="188" t="s">
        <v>28</v>
      </c>
      <c r="O13" s="189"/>
      <c r="P13" s="189"/>
      <c r="Q13" s="190"/>
    </row>
    <row r="14" spans="1:17" ht="67.5">
      <c r="A14" s="196"/>
      <c r="B14" s="199"/>
      <c r="C14" s="196"/>
      <c r="D14" s="196"/>
      <c r="E14" s="185"/>
      <c r="F14" s="185"/>
      <c r="G14" s="185"/>
      <c r="H14" s="187"/>
      <c r="I14" s="185"/>
      <c r="J14" s="27" t="s">
        <v>8</v>
      </c>
      <c r="K14" s="28" t="s">
        <v>9</v>
      </c>
      <c r="L14" s="29" t="s">
        <v>10</v>
      </c>
      <c r="M14" s="185"/>
      <c r="N14" s="27" t="s">
        <v>30</v>
      </c>
      <c r="O14" s="27" t="s">
        <v>8</v>
      </c>
      <c r="P14" s="28" t="s">
        <v>9</v>
      </c>
      <c r="Q14" s="30" t="s">
        <v>12</v>
      </c>
    </row>
    <row r="15" spans="1:17" ht="11.25">
      <c r="A15" s="10"/>
      <c r="B15" s="38"/>
      <c r="C15" s="10"/>
      <c r="D15" s="10"/>
      <c r="E15" s="52" t="s">
        <v>16</v>
      </c>
      <c r="F15" s="26"/>
      <c r="G15" s="26"/>
      <c r="H15" s="52" t="s">
        <v>17</v>
      </c>
      <c r="I15" s="52" t="s">
        <v>15</v>
      </c>
      <c r="J15" s="26"/>
      <c r="K15" s="26"/>
      <c r="L15" s="34"/>
      <c r="M15" s="52" t="s">
        <v>18</v>
      </c>
      <c r="N15" s="26"/>
      <c r="O15" s="26"/>
      <c r="P15" s="26"/>
      <c r="Q15" s="34"/>
    </row>
    <row r="16" spans="1:18" s="49" customFormat="1" ht="11.25">
      <c r="A16" s="1">
        <v>1</v>
      </c>
      <c r="B16" s="57">
        <v>2</v>
      </c>
      <c r="C16" s="1">
        <v>3</v>
      </c>
      <c r="D16" s="1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50">
        <v>12</v>
      </c>
      <c r="M16" s="18">
        <v>13</v>
      </c>
      <c r="N16" s="18">
        <v>14</v>
      </c>
      <c r="O16" s="18">
        <v>15</v>
      </c>
      <c r="P16" s="18">
        <v>16</v>
      </c>
      <c r="Q16" s="50">
        <v>17</v>
      </c>
      <c r="R16" s="82"/>
    </row>
    <row r="17" spans="1:17" ht="24.75" customHeight="1">
      <c r="A17" s="116" t="s">
        <v>60</v>
      </c>
      <c r="B17" s="117" t="s">
        <v>19</v>
      </c>
      <c r="C17" s="182" t="s">
        <v>27</v>
      </c>
      <c r="D17" s="183"/>
      <c r="E17" s="118">
        <f>F17+G17</f>
        <v>574155654</v>
      </c>
      <c r="F17" s="118">
        <f>F18+F50+F142+F162</f>
        <v>277698243</v>
      </c>
      <c r="G17" s="118">
        <f>G18+G50+G142+G162</f>
        <v>296457411</v>
      </c>
      <c r="H17" s="118">
        <f>I17+M17</f>
        <v>112205991</v>
      </c>
      <c r="I17" s="118">
        <f>J17+K17+L17</f>
        <v>54722854</v>
      </c>
      <c r="J17" s="118">
        <f>J145+J155</f>
        <v>0</v>
      </c>
      <c r="K17" s="118">
        <f>K145+K155</f>
        <v>0</v>
      </c>
      <c r="L17" s="118">
        <f>L18+L50+L142+L162</f>
        <v>54722854</v>
      </c>
      <c r="M17" s="118">
        <f>N17+O17+P17+Q17</f>
        <v>57483137</v>
      </c>
      <c r="N17" s="118"/>
      <c r="O17" s="118"/>
      <c r="P17" s="118"/>
      <c r="Q17" s="118">
        <f>Q18+Q50+Q142+Q162</f>
        <v>57483137</v>
      </c>
    </row>
    <row r="18" spans="1:17" ht="33.75" hidden="1">
      <c r="A18" s="80"/>
      <c r="B18" s="114" t="s">
        <v>61</v>
      </c>
      <c r="C18" s="115"/>
      <c r="D18" s="113"/>
      <c r="E18" s="41">
        <f>F18+G18</f>
        <v>0</v>
      </c>
      <c r="F18" s="97">
        <f>F21+F31+F41</f>
        <v>0</v>
      </c>
      <c r="G18" s="41">
        <f>G21+G31+G41</f>
        <v>0</v>
      </c>
      <c r="H18" s="97">
        <f>I18+M18</f>
        <v>0</v>
      </c>
      <c r="I18" s="41">
        <f>J18+K18+L18</f>
        <v>0</v>
      </c>
      <c r="J18" s="97"/>
      <c r="K18" s="41"/>
      <c r="L18" s="97">
        <f>L21+L31+L41</f>
        <v>0</v>
      </c>
      <c r="M18" s="41">
        <f>N18+O18+P18+Q18</f>
        <v>0</v>
      </c>
      <c r="N18" s="97"/>
      <c r="O18" s="41"/>
      <c r="P18" s="97"/>
      <c r="Q18" s="41">
        <f>Q21+Q31+Q41</f>
        <v>0</v>
      </c>
    </row>
    <row r="19" spans="1:17" ht="11.25" hidden="1">
      <c r="A19" s="47"/>
      <c r="B19" s="55" t="s">
        <v>102</v>
      </c>
      <c r="C19" s="77"/>
      <c r="D19" s="1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1.25" hidden="1">
      <c r="A20" s="51" t="s">
        <v>20</v>
      </c>
      <c r="B20" s="38" t="s">
        <v>103</v>
      </c>
      <c r="C20" s="77"/>
      <c r="D20" s="1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" customHeight="1" hidden="1">
      <c r="A21" s="51"/>
      <c r="B21" s="69" t="s">
        <v>36</v>
      </c>
      <c r="C21" s="79"/>
      <c r="D21" s="14"/>
      <c r="E21" s="42">
        <f>F21+G21</f>
        <v>0</v>
      </c>
      <c r="F21" s="42">
        <f>SUM(F22:F26)</f>
        <v>0</v>
      </c>
      <c r="G21" s="42">
        <f>SUM(G22:G26)</f>
        <v>0</v>
      </c>
      <c r="H21" s="42">
        <f>I21+M21</f>
        <v>0</v>
      </c>
      <c r="I21" s="42">
        <f>J21+K21+L21</f>
        <v>0</v>
      </c>
      <c r="J21" s="42"/>
      <c r="K21" s="42"/>
      <c r="L21" s="42">
        <f>SUM(L22:L27)</f>
        <v>0</v>
      </c>
      <c r="M21" s="42">
        <f>N21+O21+P21+Q21</f>
        <v>0</v>
      </c>
      <c r="N21" s="42"/>
      <c r="O21" s="42"/>
      <c r="P21" s="42"/>
      <c r="Q21" s="42">
        <f>SUM(Q22:Q27)</f>
        <v>0</v>
      </c>
    </row>
    <row r="22" spans="1:17" ht="12" customHeight="1" hidden="1">
      <c r="A22" s="51"/>
      <c r="B22" s="61" t="s">
        <v>32</v>
      </c>
      <c r="C22" s="77"/>
      <c r="D22" s="11"/>
      <c r="E22" s="19"/>
      <c r="F22" s="19"/>
      <c r="G22" s="19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" customHeight="1" hidden="1">
      <c r="A23" s="51"/>
      <c r="B23" s="45">
        <v>2005</v>
      </c>
      <c r="C23" s="77"/>
      <c r="D23" s="1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" customHeight="1" hidden="1">
      <c r="A24" s="51"/>
      <c r="B24" s="45">
        <v>2006</v>
      </c>
      <c r="C24" s="77"/>
      <c r="D24" s="11"/>
      <c r="E24" s="19">
        <f>F24+G24</f>
        <v>0</v>
      </c>
      <c r="F24" s="19"/>
      <c r="G24" s="19"/>
      <c r="H24" s="25">
        <f>I24+M24</f>
        <v>0</v>
      </c>
      <c r="I24" s="25">
        <f>J24+K24+L24</f>
        <v>0</v>
      </c>
      <c r="J24" s="25"/>
      <c r="K24" s="25"/>
      <c r="L24" s="25"/>
      <c r="M24" s="25">
        <f>N24+O24+P24+Q24</f>
        <v>0</v>
      </c>
      <c r="N24" s="25"/>
      <c r="O24" s="25"/>
      <c r="P24" s="25"/>
      <c r="Q24" s="25"/>
    </row>
    <row r="25" spans="1:17" ht="12" customHeight="1" hidden="1">
      <c r="A25" s="51"/>
      <c r="B25" s="61">
        <v>2007</v>
      </c>
      <c r="C25" s="77"/>
      <c r="D25" s="1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" customHeight="1" hidden="1">
      <c r="A26" s="51"/>
      <c r="B26" s="72">
        <v>2008</v>
      </c>
      <c r="C26" s="77"/>
      <c r="D26" s="11"/>
      <c r="E26" s="19"/>
      <c r="F26" s="19"/>
      <c r="G26" s="19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" customHeight="1" hidden="1">
      <c r="A27" s="78"/>
      <c r="B27" s="62" t="s">
        <v>21</v>
      </c>
      <c r="C27" s="76"/>
      <c r="D27" s="1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1.25" hidden="1">
      <c r="A28" s="51"/>
      <c r="B28" s="55" t="s">
        <v>102</v>
      </c>
      <c r="C28" s="77"/>
      <c r="D28" s="1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45" hidden="1">
      <c r="A29" s="51" t="s">
        <v>23</v>
      </c>
      <c r="B29" s="38" t="s">
        <v>58</v>
      </c>
      <c r="C29" s="77"/>
      <c r="D29" s="1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1.25" hidden="1">
      <c r="A30" s="51"/>
      <c r="B30" s="54"/>
      <c r="C30" s="77"/>
      <c r="D30" s="1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" customHeight="1" hidden="1">
      <c r="A31" s="51"/>
      <c r="B31" s="69" t="s">
        <v>36</v>
      </c>
      <c r="C31" s="79"/>
      <c r="D31" s="14"/>
      <c r="E31" s="42">
        <f>F31+G31</f>
        <v>0</v>
      </c>
      <c r="F31" s="42">
        <f>SUM(F33:F38)</f>
        <v>0</v>
      </c>
      <c r="G31" s="42">
        <f>SUM(G33:G38)</f>
        <v>0</v>
      </c>
      <c r="H31" s="42">
        <f>I31+M31</f>
        <v>0</v>
      </c>
      <c r="I31" s="42">
        <f>J31+K31+L31</f>
        <v>0</v>
      </c>
      <c r="J31" s="42"/>
      <c r="K31" s="42"/>
      <c r="L31" s="42">
        <f>SUM(L33:L38)</f>
        <v>0</v>
      </c>
      <c r="M31" s="42">
        <f>N31+O31+P31+Q31</f>
        <v>0</v>
      </c>
      <c r="N31" s="42"/>
      <c r="O31" s="42"/>
      <c r="P31" s="42"/>
      <c r="Q31" s="42">
        <f>SUM(Q33:Q38)</f>
        <v>0</v>
      </c>
    </row>
    <row r="32" spans="1:17" ht="12" customHeight="1" hidden="1">
      <c r="A32" s="51"/>
      <c r="B32" s="109"/>
      <c r="C32" s="91"/>
      <c r="D32" s="85"/>
      <c r="E32" s="42"/>
      <c r="F32" s="42"/>
      <c r="G32" s="42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2" customHeight="1" hidden="1">
      <c r="A33" s="51"/>
      <c r="B33" s="61" t="s">
        <v>32</v>
      </c>
      <c r="C33" s="77"/>
      <c r="D33" s="11"/>
      <c r="E33" s="19"/>
      <c r="F33" s="19"/>
      <c r="G33" s="19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" customHeight="1" hidden="1">
      <c r="A34" s="51"/>
      <c r="B34" s="45">
        <v>2005</v>
      </c>
      <c r="C34" s="77"/>
      <c r="D34" s="11"/>
      <c r="E34" s="19"/>
      <c r="F34" s="19"/>
      <c r="G34" s="19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" customHeight="1" hidden="1">
      <c r="A35" s="51"/>
      <c r="B35" s="45">
        <v>2006</v>
      </c>
      <c r="C35" s="77"/>
      <c r="D35" s="11"/>
      <c r="E35" s="25">
        <f>F35+G35</f>
        <v>0</v>
      </c>
      <c r="F35" s="25"/>
      <c r="G35" s="25"/>
      <c r="H35" s="25">
        <f>I35+M35</f>
        <v>0</v>
      </c>
      <c r="I35" s="25">
        <f>J35+K35+L35</f>
        <v>0</v>
      </c>
      <c r="J35" s="25"/>
      <c r="K35" s="25"/>
      <c r="L35" s="25"/>
      <c r="M35" s="25">
        <f>N35+O35+P35+Q35</f>
        <v>0</v>
      </c>
      <c r="N35" s="25"/>
      <c r="O35" s="25"/>
      <c r="P35" s="25"/>
      <c r="Q35" s="25"/>
    </row>
    <row r="36" spans="1:17" ht="12" customHeight="1" hidden="1">
      <c r="A36" s="51"/>
      <c r="B36" s="61">
        <v>2007</v>
      </c>
      <c r="C36" s="77"/>
      <c r="D36" s="11"/>
      <c r="E36" s="19"/>
      <c r="F36" s="19"/>
      <c r="G36" s="19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" customHeight="1" hidden="1">
      <c r="A37" s="51"/>
      <c r="B37" s="72">
        <v>2008</v>
      </c>
      <c r="C37" s="77"/>
      <c r="D37" s="11"/>
      <c r="E37" s="19"/>
      <c r="F37" s="19"/>
      <c r="G37" s="19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2" customHeight="1" hidden="1">
      <c r="A38" s="78"/>
      <c r="B38" s="62" t="s">
        <v>21</v>
      </c>
      <c r="C38" s="76"/>
      <c r="D38" s="1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1.25" hidden="1">
      <c r="A39" s="51"/>
      <c r="B39" s="55" t="s">
        <v>102</v>
      </c>
      <c r="C39" s="77"/>
      <c r="D39" s="1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1.25" hidden="1">
      <c r="A40" s="51" t="s">
        <v>43</v>
      </c>
      <c r="B40" s="38" t="s">
        <v>103</v>
      </c>
      <c r="C40" s="77"/>
      <c r="D40" s="1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" customHeight="1" hidden="1">
      <c r="A41" s="47"/>
      <c r="B41" s="69" t="s">
        <v>36</v>
      </c>
      <c r="C41" s="79"/>
      <c r="D41" s="14"/>
      <c r="E41" s="42">
        <f>F41+G41</f>
        <v>0</v>
      </c>
      <c r="F41" s="42">
        <f>SUM(F42:F47)</f>
        <v>0</v>
      </c>
      <c r="G41" s="42">
        <f>SUM(G42:G47)</f>
        <v>0</v>
      </c>
      <c r="H41" s="42">
        <f>I41+M41</f>
        <v>0</v>
      </c>
      <c r="I41" s="42">
        <f>J41+K41+L41</f>
        <v>0</v>
      </c>
      <c r="J41" s="42"/>
      <c r="K41" s="42"/>
      <c r="L41" s="42">
        <f>SUM(L42:L47)</f>
        <v>0</v>
      </c>
      <c r="M41" s="42">
        <f>N41+O41+P41+Q41</f>
        <v>0</v>
      </c>
      <c r="N41" s="42"/>
      <c r="O41" s="42"/>
      <c r="P41" s="42"/>
      <c r="Q41" s="42">
        <f>Q42+Q43+Q44+Q45+Q46+Q47</f>
        <v>0</v>
      </c>
    </row>
    <row r="42" spans="1:17" ht="12" customHeight="1" hidden="1">
      <c r="A42" s="47"/>
      <c r="B42" s="61" t="s">
        <v>32</v>
      </c>
      <c r="C42" s="77"/>
      <c r="D42" s="11"/>
      <c r="E42" s="19"/>
      <c r="F42" s="19"/>
      <c r="G42" s="19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" customHeight="1" hidden="1">
      <c r="A43" s="47"/>
      <c r="B43" s="45">
        <v>2005</v>
      </c>
      <c r="C43" s="77"/>
      <c r="D43" s="1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" customHeight="1" hidden="1">
      <c r="A44" s="47"/>
      <c r="B44" s="45">
        <v>2006</v>
      </c>
      <c r="C44" s="77"/>
      <c r="D44" s="11"/>
      <c r="E44" s="19">
        <f>F44+G44</f>
        <v>0</v>
      </c>
      <c r="F44" s="19"/>
      <c r="G44" s="19"/>
      <c r="H44" s="25">
        <f>I44+M44</f>
        <v>0</v>
      </c>
      <c r="I44" s="25">
        <f>J44+K44+L44</f>
        <v>0</v>
      </c>
      <c r="J44" s="25"/>
      <c r="K44" s="25"/>
      <c r="L44" s="25"/>
      <c r="M44" s="25">
        <f>Q44</f>
        <v>0</v>
      </c>
      <c r="N44" s="25"/>
      <c r="O44" s="25"/>
      <c r="P44" s="25"/>
      <c r="Q44" s="25"/>
    </row>
    <row r="45" spans="1:17" ht="12" customHeight="1" hidden="1">
      <c r="A45" s="47"/>
      <c r="B45" s="61">
        <v>2007</v>
      </c>
      <c r="C45" s="77"/>
      <c r="D45" s="11"/>
      <c r="E45" s="19"/>
      <c r="F45" s="19"/>
      <c r="G45" s="19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" customHeight="1" hidden="1">
      <c r="A46" s="47"/>
      <c r="B46" s="72">
        <v>2008</v>
      </c>
      <c r="C46" s="77"/>
      <c r="D46" s="11"/>
      <c r="E46" s="19"/>
      <c r="F46" s="19"/>
      <c r="G46" s="19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" customHeight="1">
      <c r="A47" s="47"/>
      <c r="B47" s="65" t="s">
        <v>21</v>
      </c>
      <c r="C47" s="77"/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122" customFormat="1" ht="12" customHeight="1">
      <c r="A48" s="119"/>
      <c r="B48" s="120" t="s">
        <v>157</v>
      </c>
      <c r="C48" s="169"/>
      <c r="D48" s="170"/>
      <c r="E48" s="121">
        <v>569932982</v>
      </c>
      <c r="F48" s="121">
        <v>272369257</v>
      </c>
      <c r="G48" s="121"/>
      <c r="H48" s="121">
        <v>121324573</v>
      </c>
      <c r="I48" s="121">
        <v>57659595</v>
      </c>
      <c r="J48" s="121"/>
      <c r="K48" s="121"/>
      <c r="L48" s="121">
        <v>57659595</v>
      </c>
      <c r="M48" s="121"/>
      <c r="N48" s="121"/>
      <c r="O48" s="121"/>
      <c r="P48" s="121"/>
      <c r="Q48" s="121"/>
    </row>
    <row r="49" spans="1:17" s="122" customFormat="1" ht="12" customHeight="1">
      <c r="A49" s="123"/>
      <c r="B49" s="124" t="s">
        <v>158</v>
      </c>
      <c r="C49" s="168"/>
      <c r="D49" s="171"/>
      <c r="E49" s="125">
        <v>774247</v>
      </c>
      <c r="F49" s="125">
        <v>774247</v>
      </c>
      <c r="G49" s="125"/>
      <c r="H49" s="125">
        <v>520000</v>
      </c>
      <c r="I49" s="125">
        <v>520000</v>
      </c>
      <c r="J49" s="125"/>
      <c r="K49" s="125"/>
      <c r="L49" s="125">
        <v>520000</v>
      </c>
      <c r="M49" s="125"/>
      <c r="N49" s="125"/>
      <c r="O49" s="125"/>
      <c r="P49" s="125"/>
      <c r="Q49" s="125"/>
    </row>
    <row r="50" spans="1:17" s="13" customFormat="1" ht="21" customHeight="1">
      <c r="A50" s="83"/>
      <c r="B50" s="81" t="s">
        <v>62</v>
      </c>
      <c r="C50" s="148"/>
      <c r="D50" s="135"/>
      <c r="E50" s="167">
        <f>F50+G50</f>
        <v>238795279</v>
      </c>
      <c r="F50" s="118">
        <f>F57+F67+F77+F87+F97+F107+F117+F127</f>
        <v>91189410</v>
      </c>
      <c r="G50" s="118">
        <f>G57+G67+G77+G87+G97+G107+G117+G127</f>
        <v>147605869</v>
      </c>
      <c r="H50" s="118">
        <f>I50+M50</f>
        <v>67985069</v>
      </c>
      <c r="I50" s="118">
        <f>J50+K50+L50</f>
        <v>30819326</v>
      </c>
      <c r="J50" s="118"/>
      <c r="K50" s="118"/>
      <c r="L50" s="118">
        <f>L57+L67+L77+L87+L97+L107+L117+L127</f>
        <v>30819326</v>
      </c>
      <c r="M50" s="118">
        <f>N50+O50+P50+Q50</f>
        <v>37165743</v>
      </c>
      <c r="N50" s="126"/>
      <c r="O50" s="118"/>
      <c r="P50" s="118"/>
      <c r="Q50" s="118">
        <f>Q57+Q67+Q77+Q87+Q97+Q107+Q117+Q127</f>
        <v>37165743</v>
      </c>
    </row>
    <row r="51" spans="1:17" s="122" customFormat="1" ht="12.75" customHeight="1">
      <c r="A51" s="127"/>
      <c r="B51" s="130" t="s">
        <v>159</v>
      </c>
      <c r="C51" s="149"/>
      <c r="D51" s="137"/>
      <c r="E51" s="128">
        <v>234772607</v>
      </c>
      <c r="F51" s="134">
        <v>86060424</v>
      </c>
      <c r="G51" s="128"/>
      <c r="H51" s="134">
        <v>77203651</v>
      </c>
      <c r="I51" s="128">
        <v>33856067</v>
      </c>
      <c r="J51" s="134"/>
      <c r="K51" s="128"/>
      <c r="L51" s="134">
        <v>33856067</v>
      </c>
      <c r="M51" s="128"/>
      <c r="N51" s="134"/>
      <c r="O51" s="128"/>
      <c r="P51" s="134"/>
      <c r="Q51" s="129"/>
    </row>
    <row r="52" spans="1:17" s="122" customFormat="1" ht="12" customHeight="1">
      <c r="A52" s="127"/>
      <c r="B52" s="130" t="s">
        <v>158</v>
      </c>
      <c r="C52" s="166"/>
      <c r="D52" s="168"/>
      <c r="E52" s="128">
        <v>574247</v>
      </c>
      <c r="F52" s="155">
        <v>574247</v>
      </c>
      <c r="G52" s="128"/>
      <c r="H52" s="155">
        <v>420000</v>
      </c>
      <c r="I52" s="128">
        <v>420000</v>
      </c>
      <c r="J52" s="155"/>
      <c r="K52" s="128"/>
      <c r="L52" s="155">
        <v>420000</v>
      </c>
      <c r="M52" s="128"/>
      <c r="N52" s="155"/>
      <c r="O52" s="128"/>
      <c r="P52" s="155"/>
      <c r="Q52" s="129"/>
    </row>
    <row r="53" spans="1:17" ht="11.25" hidden="1">
      <c r="A53" s="177" t="s">
        <v>39</v>
      </c>
      <c r="B53" s="9" t="s">
        <v>34</v>
      </c>
      <c r="C53" s="5"/>
      <c r="D53" s="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31"/>
    </row>
    <row r="54" spans="1:17" ht="45" hidden="1">
      <c r="A54" s="178"/>
      <c r="B54" s="9" t="s">
        <v>38</v>
      </c>
      <c r="D54" s="6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32"/>
    </row>
    <row r="55" spans="1:17" ht="33.75" hidden="1">
      <c r="A55" s="178"/>
      <c r="B55" s="35" t="s">
        <v>108</v>
      </c>
      <c r="C55" s="6"/>
      <c r="D55" s="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33"/>
    </row>
    <row r="56" spans="1:17" ht="33.75" hidden="1">
      <c r="A56" s="178"/>
      <c r="B56" s="38" t="s">
        <v>149</v>
      </c>
      <c r="C56" s="36"/>
      <c r="D56" s="10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1.25" hidden="1">
      <c r="A57" s="178"/>
      <c r="B57" s="69" t="s">
        <v>36</v>
      </c>
      <c r="C57" s="4"/>
      <c r="D57" s="2"/>
      <c r="E57" s="42">
        <f>F57+G57</f>
        <v>37951828</v>
      </c>
      <c r="F57" s="42">
        <f>SUM(F58:F61)</f>
        <v>19337949</v>
      </c>
      <c r="G57" s="42">
        <f>SUM(G58:G61)</f>
        <v>18613879</v>
      </c>
      <c r="H57" s="42">
        <f aca="true" t="shared" si="0" ref="H57:Q57">H58+H59+H60</f>
        <v>19219998</v>
      </c>
      <c r="I57" s="42">
        <f t="shared" si="0"/>
        <v>9800218</v>
      </c>
      <c r="J57" s="42">
        <f t="shared" si="0"/>
        <v>0</v>
      </c>
      <c r="K57" s="42">
        <f t="shared" si="0"/>
        <v>0</v>
      </c>
      <c r="L57" s="42">
        <f t="shared" si="0"/>
        <v>9800218</v>
      </c>
      <c r="M57" s="42">
        <f t="shared" si="0"/>
        <v>9419780</v>
      </c>
      <c r="N57" s="42">
        <f t="shared" si="0"/>
        <v>0</v>
      </c>
      <c r="O57" s="42">
        <f t="shared" si="0"/>
        <v>0</v>
      </c>
      <c r="P57" s="42">
        <f t="shared" si="0"/>
        <v>0</v>
      </c>
      <c r="Q57" s="42">
        <f t="shared" si="0"/>
        <v>9419780</v>
      </c>
    </row>
    <row r="58" spans="1:17" ht="15.75" customHeight="1" hidden="1">
      <c r="A58" s="178"/>
      <c r="B58" s="39" t="s">
        <v>101</v>
      </c>
      <c r="C58" s="10"/>
      <c r="D58" s="10">
        <v>600</v>
      </c>
      <c r="E58" s="19">
        <f>F58+G58</f>
        <v>4473255</v>
      </c>
      <c r="F58" s="19">
        <v>2293728</v>
      </c>
      <c r="G58" s="19">
        <v>2179527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1.25" hidden="1">
      <c r="A59" s="178"/>
      <c r="B59" s="9">
        <v>2006</v>
      </c>
      <c r="C59" s="11">
        <v>312</v>
      </c>
      <c r="D59" s="11"/>
      <c r="E59" s="19">
        <f>F59+G59</f>
        <v>14258575</v>
      </c>
      <c r="F59" s="19">
        <v>7244003</v>
      </c>
      <c r="G59" s="19">
        <v>7014572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1.25" hidden="1">
      <c r="A60" s="178"/>
      <c r="B60" s="9">
        <v>2007</v>
      </c>
      <c r="C60" s="11"/>
      <c r="D60" s="11">
        <v>60016</v>
      </c>
      <c r="E60" s="19">
        <f>F60+G60</f>
        <v>19219998</v>
      </c>
      <c r="F60" s="19">
        <v>9800218</v>
      </c>
      <c r="G60" s="19">
        <v>9419780</v>
      </c>
      <c r="H60" s="25">
        <f>I60+M60</f>
        <v>19219998</v>
      </c>
      <c r="I60" s="25">
        <f>J60+K60+L60</f>
        <v>9800218</v>
      </c>
      <c r="J60" s="25"/>
      <c r="K60" s="25"/>
      <c r="L60" s="25">
        <v>9800218</v>
      </c>
      <c r="M60" s="25">
        <f>N60+O60+P60+Q60</f>
        <v>9419780</v>
      </c>
      <c r="N60" s="25"/>
      <c r="O60" s="25"/>
      <c r="P60" s="25"/>
      <c r="Q60" s="25">
        <v>9419780</v>
      </c>
    </row>
    <row r="61" spans="1:17" ht="11.25" hidden="1">
      <c r="A61" s="178"/>
      <c r="B61" s="35">
        <v>2008</v>
      </c>
      <c r="C61" s="11"/>
      <c r="D61" s="11"/>
      <c r="E61" s="23"/>
      <c r="F61" s="23"/>
      <c r="G61" s="23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1.25" hidden="1">
      <c r="A62" s="203"/>
      <c r="B62" s="60" t="s">
        <v>21</v>
      </c>
      <c r="C62" s="12"/>
      <c r="D62" s="1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22.5">
      <c r="A63" s="47"/>
      <c r="B63" s="53" t="s">
        <v>48</v>
      </c>
      <c r="C63" s="11"/>
      <c r="D63" s="37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22.5">
      <c r="A64" s="47"/>
      <c r="B64" s="53" t="s">
        <v>41</v>
      </c>
      <c r="C64" s="11"/>
      <c r="D64" s="37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45">
      <c r="A65" s="47"/>
      <c r="B65" s="45" t="s">
        <v>42</v>
      </c>
      <c r="C65" s="11"/>
      <c r="D65" s="37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56.25">
      <c r="A66" s="51" t="s">
        <v>40</v>
      </c>
      <c r="B66" s="54" t="s">
        <v>57</v>
      </c>
      <c r="C66" s="11"/>
      <c r="D66" s="37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1.25">
      <c r="A67" s="47"/>
      <c r="B67" s="69" t="s">
        <v>36</v>
      </c>
      <c r="C67" s="2"/>
      <c r="D67" s="4"/>
      <c r="E67" s="42">
        <f>SUM(E68:E71)</f>
        <v>122238455</v>
      </c>
      <c r="F67" s="42">
        <f>SUM(F68:F71)</f>
        <v>35176205</v>
      </c>
      <c r="G67" s="42">
        <f>SUM(G68:G71)</f>
        <v>87062250</v>
      </c>
      <c r="H67" s="42">
        <f>I67+M67</f>
        <v>12426377</v>
      </c>
      <c r="I67" s="42">
        <f>J67+K67+L67</f>
        <v>3106595</v>
      </c>
      <c r="J67" s="42">
        <f>SUM(J68:J69)</f>
        <v>0</v>
      </c>
      <c r="K67" s="42">
        <f>SUM(K68:K69)</f>
        <v>0</v>
      </c>
      <c r="L67" s="42">
        <f>L70</f>
        <v>3106595</v>
      </c>
      <c r="M67" s="42">
        <f>N67+O67+P67+Q67</f>
        <v>9319782</v>
      </c>
      <c r="N67" s="42">
        <f>SUM(N68:N69)</f>
        <v>0</v>
      </c>
      <c r="O67" s="42">
        <f>SUM(O68:O69)</f>
        <v>0</v>
      </c>
      <c r="P67" s="42">
        <f>SUM(P68:P69)</f>
        <v>0</v>
      </c>
      <c r="Q67" s="42">
        <f>SUM(Q70)</f>
        <v>9319782</v>
      </c>
    </row>
    <row r="68" spans="1:17" s="40" customFormat="1" ht="22.5">
      <c r="A68" s="47"/>
      <c r="B68" s="45" t="s">
        <v>101</v>
      </c>
      <c r="C68" s="11">
        <v>312</v>
      </c>
      <c r="D68" s="37">
        <v>600</v>
      </c>
      <c r="E68" s="19">
        <f>F68+G68</f>
        <v>22278718</v>
      </c>
      <c r="F68" s="19">
        <v>5576553</v>
      </c>
      <c r="G68" s="19">
        <v>16702165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40" customFormat="1" ht="11.25">
      <c r="A69" s="47"/>
      <c r="B69" s="45">
        <v>2006</v>
      </c>
      <c r="C69" s="11"/>
      <c r="D69" s="37"/>
      <c r="E69" s="19">
        <f>F69+G69</f>
        <v>66862794</v>
      </c>
      <c r="F69" s="19">
        <v>16819551</v>
      </c>
      <c r="G69" s="19">
        <v>50043243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40" customFormat="1" ht="11.25">
      <c r="A70" s="47"/>
      <c r="B70" s="55">
        <v>2007</v>
      </c>
      <c r="C70" s="11"/>
      <c r="D70" s="37">
        <v>60015</v>
      </c>
      <c r="E70" s="23">
        <f>F70+G70</f>
        <v>12426377</v>
      </c>
      <c r="F70" s="23">
        <v>3106595</v>
      </c>
      <c r="G70" s="23">
        <v>9319782</v>
      </c>
      <c r="H70" s="25">
        <f>I70+M70</f>
        <v>12426377</v>
      </c>
      <c r="I70" s="25">
        <f>J70+K70+L70</f>
        <v>3106595</v>
      </c>
      <c r="J70" s="25"/>
      <c r="K70" s="25"/>
      <c r="L70" s="25">
        <v>3106595</v>
      </c>
      <c r="M70" s="25">
        <f>N70+O70+P70+Q70</f>
        <v>9319782</v>
      </c>
      <c r="N70" s="25"/>
      <c r="O70" s="25"/>
      <c r="P70" s="25"/>
      <c r="Q70" s="25">
        <v>9319782</v>
      </c>
    </row>
    <row r="71" spans="1:17" s="40" customFormat="1" ht="11.25">
      <c r="A71" s="47"/>
      <c r="B71" s="55">
        <v>2008</v>
      </c>
      <c r="C71" s="11"/>
      <c r="D71" s="37"/>
      <c r="E71" s="23">
        <f>F71+G71</f>
        <v>20670566</v>
      </c>
      <c r="F71" s="23">
        <v>9673506</v>
      </c>
      <c r="G71" s="23">
        <v>10997060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" customHeight="1">
      <c r="A72" s="44"/>
      <c r="B72" s="62" t="s">
        <v>22</v>
      </c>
      <c r="C72" s="12"/>
      <c r="D72" s="7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" customHeight="1" hidden="1">
      <c r="A73" s="43"/>
      <c r="B73" s="55" t="s">
        <v>34</v>
      </c>
      <c r="C73" s="11"/>
      <c r="D73" s="37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45" hidden="1">
      <c r="A74" s="47"/>
      <c r="B74" s="45" t="s">
        <v>53</v>
      </c>
      <c r="C74" s="11"/>
      <c r="D74" s="37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22.5" hidden="1">
      <c r="A75" s="47"/>
      <c r="B75" s="45" t="s">
        <v>35</v>
      </c>
      <c r="C75" s="11"/>
      <c r="D75" s="37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33.75" hidden="1">
      <c r="A76" s="47" t="s">
        <v>44</v>
      </c>
      <c r="B76" s="38" t="s">
        <v>54</v>
      </c>
      <c r="C76" s="11"/>
      <c r="D76" s="37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2" customHeight="1" hidden="1">
      <c r="A77" s="47"/>
      <c r="B77" s="69" t="s">
        <v>36</v>
      </c>
      <c r="C77" s="14"/>
      <c r="D77" s="71"/>
      <c r="E77" s="42">
        <f>F77+G77</f>
        <v>19991762</v>
      </c>
      <c r="F77" s="42">
        <f>SUM(F78:F80)</f>
        <v>11147407</v>
      </c>
      <c r="G77" s="42">
        <f>SUM(G78:G80)</f>
        <v>8844355</v>
      </c>
      <c r="H77" s="42">
        <f>I77+M77</f>
        <v>6795988</v>
      </c>
      <c r="I77" s="42">
        <f>J77+K77+L77</f>
        <v>3789443</v>
      </c>
      <c r="J77" s="42"/>
      <c r="K77" s="42"/>
      <c r="L77" s="42">
        <f>SUM(L78:L80)</f>
        <v>3789443</v>
      </c>
      <c r="M77" s="42">
        <f>N77+O77+P77+Q77</f>
        <v>3006545</v>
      </c>
      <c r="N77" s="42"/>
      <c r="O77" s="42"/>
      <c r="P77" s="42"/>
      <c r="Q77" s="42">
        <f>SUM(Q78:Q80)</f>
        <v>3006545</v>
      </c>
    </row>
    <row r="78" spans="1:17" ht="12" customHeight="1" hidden="1">
      <c r="A78" s="47"/>
      <c r="B78" s="72" t="s">
        <v>105</v>
      </c>
      <c r="C78" s="11"/>
      <c r="D78" s="37">
        <v>710</v>
      </c>
      <c r="E78" s="19">
        <f>F78+G78</f>
        <v>3545694</v>
      </c>
      <c r="F78" s="19">
        <v>1977079</v>
      </c>
      <c r="G78" s="19">
        <v>1568615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2" customHeight="1" hidden="1">
      <c r="A79" s="47"/>
      <c r="B79" s="45">
        <v>2006</v>
      </c>
      <c r="C79" s="11">
        <v>323</v>
      </c>
      <c r="D79" s="37"/>
      <c r="E79" s="23">
        <f>F79+G79</f>
        <v>9650080</v>
      </c>
      <c r="F79" s="23">
        <v>5380885</v>
      </c>
      <c r="G79" s="23">
        <v>4269195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" customHeight="1" hidden="1">
      <c r="A80" s="47"/>
      <c r="B80" s="61">
        <v>2007</v>
      </c>
      <c r="C80" s="11"/>
      <c r="D80" s="37">
        <v>71012</v>
      </c>
      <c r="E80" s="23">
        <f>F80+G80</f>
        <v>6795988</v>
      </c>
      <c r="F80" s="23">
        <v>3789443</v>
      </c>
      <c r="G80" s="23">
        <v>3006545</v>
      </c>
      <c r="H80" s="25">
        <f>I80+M80</f>
        <v>6795988</v>
      </c>
      <c r="I80" s="25">
        <f>J80+K80+L80</f>
        <v>3789443</v>
      </c>
      <c r="J80" s="25"/>
      <c r="K80" s="25"/>
      <c r="L80" s="25">
        <v>3789443</v>
      </c>
      <c r="M80" s="25">
        <f>N80+O80+P80+Q80</f>
        <v>3006545</v>
      </c>
      <c r="N80" s="25"/>
      <c r="O80" s="25"/>
      <c r="P80" s="25"/>
      <c r="Q80" s="25">
        <v>3006545</v>
      </c>
    </row>
    <row r="81" spans="1:17" ht="12" customHeight="1" hidden="1">
      <c r="A81" s="47"/>
      <c r="B81" s="72">
        <v>2008</v>
      </c>
      <c r="C81" s="11"/>
      <c r="D81" s="37"/>
      <c r="E81" s="23"/>
      <c r="F81" s="23"/>
      <c r="G81" s="23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2" customHeight="1" hidden="1">
      <c r="A82" s="44"/>
      <c r="B82" s="62" t="s">
        <v>21</v>
      </c>
      <c r="C82" s="12"/>
      <c r="D82" s="7"/>
      <c r="E82" s="19"/>
      <c r="F82" s="19"/>
      <c r="G82" s="19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" customHeight="1" hidden="1">
      <c r="A83" s="43"/>
      <c r="B83" s="55" t="s">
        <v>34</v>
      </c>
      <c r="C83" s="11"/>
      <c r="D83" s="37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45" hidden="1">
      <c r="A84" s="47"/>
      <c r="B84" s="45" t="s">
        <v>53</v>
      </c>
      <c r="C84" s="11"/>
      <c r="D84" s="3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22.5" hidden="1">
      <c r="A85" s="47"/>
      <c r="B85" s="45" t="s">
        <v>73</v>
      </c>
      <c r="C85" s="11"/>
      <c r="D85" s="3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56.25" hidden="1">
      <c r="A86" s="47" t="s">
        <v>49</v>
      </c>
      <c r="B86" s="38" t="s">
        <v>74</v>
      </c>
      <c r="C86" s="11"/>
      <c r="D86" s="37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2" customHeight="1" hidden="1">
      <c r="A87" s="47"/>
      <c r="B87" s="69" t="s">
        <v>36</v>
      </c>
      <c r="C87" s="14"/>
      <c r="D87" s="71"/>
      <c r="E87" s="42">
        <f>F87+G87</f>
        <v>29641105</v>
      </c>
      <c r="F87" s="42">
        <f>SUM(F88:F91)</f>
        <v>14286876</v>
      </c>
      <c r="G87" s="42">
        <f>SUM(G88:G91)</f>
        <v>15354229</v>
      </c>
      <c r="H87" s="42">
        <f>I87+M87</f>
        <v>22491371</v>
      </c>
      <c r="I87" s="42">
        <f>J87+K87+L87</f>
        <v>9499424</v>
      </c>
      <c r="J87" s="42"/>
      <c r="K87" s="42"/>
      <c r="L87" s="42">
        <f>SUM(L89:L91)</f>
        <v>9499424</v>
      </c>
      <c r="M87" s="42">
        <f>N87+O87+P87+Q87</f>
        <v>12991947</v>
      </c>
      <c r="N87" s="42"/>
      <c r="O87" s="42"/>
      <c r="P87" s="42"/>
      <c r="Q87" s="42">
        <f>SUM(Q88:Q91)</f>
        <v>12991947</v>
      </c>
    </row>
    <row r="88" spans="1:17" ht="12" customHeight="1" hidden="1">
      <c r="A88" s="47"/>
      <c r="B88" s="61" t="s">
        <v>101</v>
      </c>
      <c r="C88" s="11"/>
      <c r="D88" s="37">
        <v>921</v>
      </c>
      <c r="E88" s="25">
        <f>F88+G88</f>
        <v>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2" customHeight="1" hidden="1">
      <c r="A89" s="47"/>
      <c r="B89" s="45">
        <v>2006</v>
      </c>
      <c r="C89" s="11">
        <v>354</v>
      </c>
      <c r="D89" s="37"/>
      <c r="E89" s="25">
        <f>F89+G89</f>
        <v>3149710</v>
      </c>
      <c r="F89" s="25">
        <v>787428</v>
      </c>
      <c r="G89" s="25">
        <v>2362282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2" customHeight="1" hidden="1">
      <c r="A90" s="47"/>
      <c r="B90" s="45">
        <v>2007</v>
      </c>
      <c r="C90" s="11"/>
      <c r="D90" s="37">
        <v>92118</v>
      </c>
      <c r="E90" s="25">
        <f>F90+G90</f>
        <v>22491371</v>
      </c>
      <c r="F90" s="25">
        <v>9499424</v>
      </c>
      <c r="G90" s="25">
        <v>12991947</v>
      </c>
      <c r="H90" s="25">
        <f>I90+M90</f>
        <v>22491371</v>
      </c>
      <c r="I90" s="25">
        <f>J90+K90+L90</f>
        <v>9499424</v>
      </c>
      <c r="J90" s="25"/>
      <c r="K90" s="25"/>
      <c r="L90" s="25">
        <v>9499424</v>
      </c>
      <c r="M90" s="25">
        <f>N90+O90+P90+Q90</f>
        <v>12991947</v>
      </c>
      <c r="N90" s="25"/>
      <c r="O90" s="25"/>
      <c r="P90" s="25"/>
      <c r="Q90" s="25">
        <v>12991947</v>
      </c>
    </row>
    <row r="91" spans="1:17" ht="12" customHeight="1" hidden="1">
      <c r="A91" s="47"/>
      <c r="B91" s="61">
        <v>2008</v>
      </c>
      <c r="C91" s="11"/>
      <c r="D91" s="37"/>
      <c r="E91" s="25">
        <f>F91+G91</f>
        <v>4000024</v>
      </c>
      <c r="F91" s="23">
        <v>4000024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" customHeight="1" hidden="1">
      <c r="A92" s="44"/>
      <c r="B92" s="62" t="s">
        <v>21</v>
      </c>
      <c r="C92" s="12"/>
      <c r="D92" s="7"/>
      <c r="E92" s="19"/>
      <c r="F92" s="19"/>
      <c r="G92" s="19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" customHeight="1" hidden="1">
      <c r="A93" s="43"/>
      <c r="B93" s="9" t="s">
        <v>34</v>
      </c>
      <c r="C93" s="11"/>
      <c r="D93" s="37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45" hidden="1">
      <c r="A94" s="47"/>
      <c r="B94" s="9" t="s">
        <v>38</v>
      </c>
      <c r="C94" s="11"/>
      <c r="D94" s="37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22.5" hidden="1">
      <c r="A95" s="47"/>
      <c r="B95" s="35" t="s">
        <v>35</v>
      </c>
      <c r="C95" s="11"/>
      <c r="D95" s="37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33.75" hidden="1">
      <c r="A96" s="47" t="s">
        <v>56</v>
      </c>
      <c r="B96" s="38" t="s">
        <v>150</v>
      </c>
      <c r="C96" s="11"/>
      <c r="D96" s="37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2" customHeight="1" hidden="1">
      <c r="A97" s="47"/>
      <c r="B97" s="69" t="s">
        <v>36</v>
      </c>
      <c r="C97" s="14"/>
      <c r="D97" s="71"/>
      <c r="E97" s="42">
        <f>F97+G97</f>
        <v>16799414</v>
      </c>
      <c r="F97" s="42">
        <f>SUM(F98:F101)</f>
        <v>3778296</v>
      </c>
      <c r="G97" s="42">
        <f>SUM(G98:G101)</f>
        <v>13021118</v>
      </c>
      <c r="H97" s="42">
        <f>I97+M97</f>
        <v>237900</v>
      </c>
      <c r="I97" s="42">
        <f>J97+K97+L97</f>
        <v>59475</v>
      </c>
      <c r="J97" s="42"/>
      <c r="K97" s="42"/>
      <c r="L97" s="42">
        <f>SUM(L99:L101)</f>
        <v>59475</v>
      </c>
      <c r="M97" s="42">
        <f>N97+O97+P97+Q97</f>
        <v>178425</v>
      </c>
      <c r="N97" s="42"/>
      <c r="O97" s="42"/>
      <c r="P97" s="42"/>
      <c r="Q97" s="42">
        <f>SUM(Q98:Q101)</f>
        <v>178425</v>
      </c>
    </row>
    <row r="98" spans="1:17" ht="12" customHeight="1" hidden="1">
      <c r="A98" s="47"/>
      <c r="B98" s="61" t="s">
        <v>32</v>
      </c>
      <c r="C98" s="11"/>
      <c r="D98" s="37"/>
      <c r="E98" s="19">
        <f>F98+G98</f>
        <v>2380000</v>
      </c>
      <c r="F98" s="19">
        <v>2380000</v>
      </c>
      <c r="G98" s="19">
        <v>0</v>
      </c>
      <c r="H98" s="96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2" customHeight="1" hidden="1">
      <c r="A99" s="47"/>
      <c r="B99" s="45">
        <v>2005</v>
      </c>
      <c r="C99" s="11"/>
      <c r="D99" s="37">
        <v>750</v>
      </c>
      <c r="E99" s="19">
        <f>F99+G99</f>
        <v>8125617</v>
      </c>
      <c r="F99" s="19">
        <v>1269362</v>
      </c>
      <c r="G99" s="19">
        <v>6856255</v>
      </c>
      <c r="H99" s="46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2" customHeight="1" hidden="1">
      <c r="A100" s="47"/>
      <c r="B100" s="45">
        <v>2006</v>
      </c>
      <c r="C100" s="11">
        <v>323</v>
      </c>
      <c r="D100" s="37"/>
      <c r="E100" s="19">
        <f>F100+G100</f>
        <v>6055897</v>
      </c>
      <c r="F100" s="19">
        <v>69459</v>
      </c>
      <c r="G100" s="19">
        <v>5986438</v>
      </c>
      <c r="H100" s="46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2" customHeight="1" hidden="1">
      <c r="A101" s="47"/>
      <c r="B101" s="61">
        <v>2007</v>
      </c>
      <c r="C101" s="11"/>
      <c r="D101" s="37">
        <v>75023</v>
      </c>
      <c r="E101" s="19">
        <f>F101+G101</f>
        <v>237900</v>
      </c>
      <c r="F101" s="19">
        <v>59475</v>
      </c>
      <c r="G101" s="19">
        <v>178425</v>
      </c>
      <c r="H101" s="46">
        <f>I101+M101</f>
        <v>237900</v>
      </c>
      <c r="I101" s="25">
        <f>J101+K101+L101</f>
        <v>59475</v>
      </c>
      <c r="J101" s="25"/>
      <c r="K101" s="25"/>
      <c r="L101" s="25">
        <v>59475</v>
      </c>
      <c r="M101" s="25">
        <f>N101+O101+P101+Q101</f>
        <v>178425</v>
      </c>
      <c r="N101" s="25"/>
      <c r="O101" s="25"/>
      <c r="P101" s="25"/>
      <c r="Q101" s="25">
        <v>178425</v>
      </c>
    </row>
    <row r="102" spans="1:17" ht="12" customHeight="1" hidden="1">
      <c r="A102" s="44"/>
      <c r="B102" s="62" t="s">
        <v>21</v>
      </c>
      <c r="C102" s="12"/>
      <c r="D102" s="7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" customHeight="1" hidden="1">
      <c r="A103" s="43"/>
      <c r="B103" s="55" t="s">
        <v>34</v>
      </c>
      <c r="C103" s="11"/>
      <c r="D103" s="37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45" hidden="1">
      <c r="A104" s="47"/>
      <c r="B104" s="45" t="s">
        <v>53</v>
      </c>
      <c r="C104" s="11"/>
      <c r="D104" s="37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22.5" hidden="1">
      <c r="A105" s="47"/>
      <c r="B105" s="45" t="s">
        <v>128</v>
      </c>
      <c r="C105" s="11"/>
      <c r="D105" s="37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33.75" hidden="1">
      <c r="A106" s="47" t="s">
        <v>109</v>
      </c>
      <c r="B106" s="38" t="s">
        <v>129</v>
      </c>
      <c r="C106" s="11"/>
      <c r="D106" s="37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2" customHeight="1" hidden="1">
      <c r="A107" s="47"/>
      <c r="B107" s="69" t="s">
        <v>36</v>
      </c>
      <c r="C107" s="14"/>
      <c r="D107" s="71"/>
      <c r="E107" s="42">
        <f>F107+G107</f>
        <v>164119</v>
      </c>
      <c r="F107" s="42">
        <f>SUM(F108:F111)</f>
        <v>50328</v>
      </c>
      <c r="G107" s="42">
        <f>SUM(G108:G111)</f>
        <v>113791</v>
      </c>
      <c r="H107" s="42">
        <f>I107+M107</f>
        <v>0</v>
      </c>
      <c r="I107" s="42">
        <f>J107+K107+L107</f>
        <v>0</v>
      </c>
      <c r="J107" s="42"/>
      <c r="K107" s="42"/>
      <c r="L107" s="42">
        <f>SUM(L109:L111)</f>
        <v>0</v>
      </c>
      <c r="M107" s="42">
        <f>N107+O107+P107+Q107</f>
        <v>0</v>
      </c>
      <c r="N107" s="42"/>
      <c r="O107" s="42"/>
      <c r="P107" s="42"/>
      <c r="Q107" s="42">
        <f>SUM(Q108:Q111)</f>
        <v>0</v>
      </c>
    </row>
    <row r="108" spans="1:17" ht="12" customHeight="1" hidden="1">
      <c r="A108" s="47"/>
      <c r="B108" s="61" t="s">
        <v>32</v>
      </c>
      <c r="C108" s="11"/>
      <c r="D108" s="37">
        <v>851</v>
      </c>
      <c r="E108" s="25">
        <f>F108+G108</f>
        <v>19395</v>
      </c>
      <c r="F108" s="25">
        <v>19129</v>
      </c>
      <c r="G108" s="25">
        <v>266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2" customHeight="1" hidden="1">
      <c r="A109" s="47"/>
      <c r="B109" s="45">
        <v>2005</v>
      </c>
      <c r="C109" s="11">
        <v>323</v>
      </c>
      <c r="D109" s="37"/>
      <c r="E109" s="25">
        <f>F109+G109</f>
        <v>111784</v>
      </c>
      <c r="F109" s="25">
        <v>22964</v>
      </c>
      <c r="G109" s="25">
        <v>88820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2" customHeight="1" hidden="1">
      <c r="A110" s="47"/>
      <c r="B110" s="45">
        <v>2006</v>
      </c>
      <c r="C110" s="11"/>
      <c r="D110" s="37">
        <v>85195</v>
      </c>
      <c r="E110" s="25">
        <f>F110+G110</f>
        <v>32940</v>
      </c>
      <c r="F110" s="25">
        <v>8235</v>
      </c>
      <c r="G110" s="25">
        <v>24705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2" customHeight="1" hidden="1">
      <c r="A111" s="47"/>
      <c r="B111" s="61">
        <v>2007</v>
      </c>
      <c r="C111" s="11"/>
      <c r="D111" s="37"/>
      <c r="E111" s="23">
        <f>F111+G111</f>
        <v>0</v>
      </c>
      <c r="F111" s="23">
        <v>0</v>
      </c>
      <c r="G111" s="23">
        <v>0</v>
      </c>
      <c r="H111" s="25">
        <f>I111+M111</f>
        <v>0</v>
      </c>
      <c r="I111" s="25">
        <f>J111+K111+L111</f>
        <v>0</v>
      </c>
      <c r="J111" s="25"/>
      <c r="K111" s="25"/>
      <c r="L111" s="25">
        <v>0</v>
      </c>
      <c r="M111" s="25">
        <f>N111+O111+P111+Q111</f>
        <v>0</v>
      </c>
      <c r="N111" s="25"/>
      <c r="O111" s="25"/>
      <c r="P111" s="25"/>
      <c r="Q111" s="25">
        <v>0</v>
      </c>
    </row>
    <row r="112" spans="1:17" ht="12" customHeight="1" hidden="1">
      <c r="A112" s="44"/>
      <c r="B112" s="62" t="s">
        <v>21</v>
      </c>
      <c r="C112" s="12"/>
      <c r="D112" s="7"/>
      <c r="E112" s="19"/>
      <c r="F112" s="19"/>
      <c r="G112" s="19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t="12" customHeight="1" hidden="1">
      <c r="A113" s="43"/>
      <c r="B113" s="55" t="s">
        <v>34</v>
      </c>
      <c r="C113" s="11"/>
      <c r="D113" s="37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1.25" hidden="1">
      <c r="A114" s="47"/>
      <c r="B114" s="45" t="s">
        <v>148</v>
      </c>
      <c r="C114" s="11"/>
      <c r="D114" s="37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33.75" hidden="1">
      <c r="A115" s="47"/>
      <c r="B115" s="45" t="s">
        <v>131</v>
      </c>
      <c r="C115" s="11"/>
      <c r="D115" s="37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78.75" hidden="1">
      <c r="A116" s="47" t="s">
        <v>119</v>
      </c>
      <c r="B116" s="38" t="s">
        <v>132</v>
      </c>
      <c r="C116" s="11"/>
      <c r="D116" s="37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2" customHeight="1" hidden="1">
      <c r="A117" s="47"/>
      <c r="B117" s="69" t="s">
        <v>36</v>
      </c>
      <c r="C117" s="14"/>
      <c r="D117" s="71"/>
      <c r="E117" s="42">
        <f>F117+G117</f>
        <v>9011300</v>
      </c>
      <c r="F117" s="42">
        <f>SUM(F118:F121)</f>
        <v>6663025</v>
      </c>
      <c r="G117" s="42">
        <f>SUM(G118:G121)</f>
        <v>2348275</v>
      </c>
      <c r="H117" s="42">
        <f>I117+M117</f>
        <v>5133435</v>
      </c>
      <c r="I117" s="42">
        <f>J117+K117+L117</f>
        <v>4144171</v>
      </c>
      <c r="J117" s="42"/>
      <c r="K117" s="42"/>
      <c r="L117" s="42">
        <f>SUM(L119:L121)</f>
        <v>4144171</v>
      </c>
      <c r="M117" s="42">
        <f>N117+O117+P117+Q117</f>
        <v>989264</v>
      </c>
      <c r="N117" s="42"/>
      <c r="O117" s="42"/>
      <c r="P117" s="42"/>
      <c r="Q117" s="42">
        <f>SUM(Q118:Q121)</f>
        <v>989264</v>
      </c>
    </row>
    <row r="118" spans="1:17" ht="12" customHeight="1" hidden="1">
      <c r="A118" s="47"/>
      <c r="B118" s="61" t="s">
        <v>101</v>
      </c>
      <c r="C118" s="11"/>
      <c r="D118" s="37">
        <v>700</v>
      </c>
      <c r="E118" s="25">
        <f>F118+G118</f>
        <v>211499</v>
      </c>
      <c r="F118" s="25">
        <v>153455</v>
      </c>
      <c r="G118" s="25">
        <v>58044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2" customHeight="1" hidden="1">
      <c r="A119" s="47"/>
      <c r="B119" s="45">
        <v>2006</v>
      </c>
      <c r="C119" s="11">
        <v>352</v>
      </c>
      <c r="D119" s="37"/>
      <c r="E119" s="25">
        <f>F119+G119</f>
        <v>3195366</v>
      </c>
      <c r="F119" s="25">
        <v>2144924</v>
      </c>
      <c r="G119" s="25">
        <v>1050442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2" customHeight="1" hidden="1">
      <c r="A120" s="47"/>
      <c r="B120" s="45">
        <v>2007</v>
      </c>
      <c r="C120" s="11"/>
      <c r="D120" s="37">
        <v>70095</v>
      </c>
      <c r="E120" s="25">
        <f>F120+G120</f>
        <v>5133435</v>
      </c>
      <c r="F120" s="25">
        <v>4144171</v>
      </c>
      <c r="G120" s="25">
        <v>989264</v>
      </c>
      <c r="H120" s="25">
        <f>I120+M120</f>
        <v>5133435</v>
      </c>
      <c r="I120" s="25">
        <f>J120+K120+L120</f>
        <v>4144171</v>
      </c>
      <c r="J120" s="25"/>
      <c r="K120" s="25"/>
      <c r="L120" s="25">
        <v>4144171</v>
      </c>
      <c r="M120" s="25">
        <f>N120+O120+P120+Q120</f>
        <v>989264</v>
      </c>
      <c r="N120" s="25"/>
      <c r="O120" s="25"/>
      <c r="P120" s="25"/>
      <c r="Q120" s="25">
        <v>989264</v>
      </c>
    </row>
    <row r="121" spans="1:17" ht="12" customHeight="1" hidden="1">
      <c r="A121" s="47"/>
      <c r="B121" s="61">
        <v>2008</v>
      </c>
      <c r="C121" s="11"/>
      <c r="D121" s="37"/>
      <c r="E121" s="23">
        <f>F121+G121</f>
        <v>471000</v>
      </c>
      <c r="F121" s="23">
        <v>220475</v>
      </c>
      <c r="G121" s="23">
        <v>250525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2" customHeight="1" hidden="1">
      <c r="A122" s="44"/>
      <c r="B122" s="62" t="s">
        <v>21</v>
      </c>
      <c r="C122" s="12"/>
      <c r="D122" s="7"/>
      <c r="E122" s="19"/>
      <c r="F122" s="19"/>
      <c r="G122" s="19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12" customHeight="1" hidden="1">
      <c r="A123" s="43"/>
      <c r="B123" s="55" t="s">
        <v>34</v>
      </c>
      <c r="C123" s="11"/>
      <c r="D123" s="37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45" hidden="1">
      <c r="A124" s="47"/>
      <c r="B124" s="45" t="s">
        <v>53</v>
      </c>
      <c r="C124" s="11"/>
      <c r="D124" s="37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22.5" hidden="1">
      <c r="A125" s="47"/>
      <c r="B125" s="45" t="s">
        <v>145</v>
      </c>
      <c r="C125" s="11"/>
      <c r="D125" s="37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22.5" hidden="1">
      <c r="A126" s="47" t="s">
        <v>121</v>
      </c>
      <c r="B126" s="38" t="s">
        <v>146</v>
      </c>
      <c r="C126" s="11"/>
      <c r="D126" s="75"/>
      <c r="E126" s="110"/>
      <c r="F126" s="111"/>
      <c r="G126" s="110"/>
      <c r="H126" s="200" t="s">
        <v>152</v>
      </c>
      <c r="I126" s="201"/>
      <c r="J126" s="201"/>
      <c r="K126" s="201"/>
      <c r="L126" s="202"/>
      <c r="M126" s="25"/>
      <c r="N126" s="25"/>
      <c r="O126" s="25"/>
      <c r="P126" s="25"/>
      <c r="Q126" s="25"/>
    </row>
    <row r="127" spans="1:17" ht="12" customHeight="1" hidden="1">
      <c r="A127" s="47"/>
      <c r="B127" s="69" t="s">
        <v>36</v>
      </c>
      <c r="C127" s="135"/>
      <c r="D127" s="135"/>
      <c r="E127" s="42">
        <f>F127+G127</f>
        <v>2997296</v>
      </c>
      <c r="F127" s="42">
        <f>F130+F133+F136</f>
        <v>749324</v>
      </c>
      <c r="G127" s="42">
        <f>SUM(G130:G137)</f>
        <v>2247972</v>
      </c>
      <c r="H127" s="42">
        <f>I127+M127</f>
        <v>1680000</v>
      </c>
      <c r="I127" s="42">
        <f>J127+K127+L127</f>
        <v>420000</v>
      </c>
      <c r="J127" s="42"/>
      <c r="K127" s="42"/>
      <c r="L127" s="42">
        <f>SUM(L130:L133)</f>
        <v>420000</v>
      </c>
      <c r="M127" s="42">
        <f>N127+O127+P127+Q127</f>
        <v>1260000</v>
      </c>
      <c r="N127" s="42"/>
      <c r="O127" s="42"/>
      <c r="P127" s="42"/>
      <c r="Q127" s="42">
        <f>SUM(Q130:Q133)</f>
        <v>1260000</v>
      </c>
    </row>
    <row r="128" spans="1:17" s="122" customFormat="1" ht="12" customHeight="1" hidden="1">
      <c r="A128" s="119"/>
      <c r="B128" s="120" t="s">
        <v>157</v>
      </c>
      <c r="C128" s="137"/>
      <c r="D128" s="137"/>
      <c r="E128" s="173">
        <v>2423049</v>
      </c>
      <c r="F128" s="173">
        <v>175077</v>
      </c>
      <c r="G128" s="173"/>
      <c r="H128" s="173">
        <v>1260000</v>
      </c>
      <c r="I128" s="173">
        <v>0</v>
      </c>
      <c r="J128" s="173"/>
      <c r="K128" s="173"/>
      <c r="L128" s="173">
        <v>0</v>
      </c>
      <c r="M128" s="173"/>
      <c r="N128" s="173"/>
      <c r="O128" s="173"/>
      <c r="P128" s="173"/>
      <c r="Q128" s="173"/>
    </row>
    <row r="129" spans="1:17" s="122" customFormat="1" ht="12" customHeight="1" hidden="1">
      <c r="A129" s="123"/>
      <c r="B129" s="124" t="s">
        <v>158</v>
      </c>
      <c r="C129" s="137"/>
      <c r="D129" s="137"/>
      <c r="E129" s="125">
        <v>574247</v>
      </c>
      <c r="F129" s="125">
        <v>574247</v>
      </c>
      <c r="G129" s="125"/>
      <c r="H129" s="125">
        <v>420000</v>
      </c>
      <c r="I129" s="125">
        <v>420000</v>
      </c>
      <c r="J129" s="125"/>
      <c r="K129" s="125"/>
      <c r="L129" s="125">
        <v>420000</v>
      </c>
      <c r="M129" s="125"/>
      <c r="N129" s="125"/>
      <c r="O129" s="125"/>
      <c r="P129" s="125"/>
      <c r="Q129" s="125"/>
    </row>
    <row r="130" spans="1:17" ht="12" customHeight="1" hidden="1">
      <c r="A130" s="47"/>
      <c r="B130" s="132" t="s">
        <v>86</v>
      </c>
      <c r="C130" s="11"/>
      <c r="D130" s="11">
        <v>900</v>
      </c>
      <c r="E130" s="25">
        <f>F130+G130</f>
        <v>686238</v>
      </c>
      <c r="F130" s="25">
        <v>171560</v>
      </c>
      <c r="G130" s="25">
        <v>514678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s="122" customFormat="1" ht="12" customHeight="1" hidden="1">
      <c r="A131" s="119"/>
      <c r="B131" s="131" t="s">
        <v>157</v>
      </c>
      <c r="C131" s="137"/>
      <c r="D131" s="137"/>
      <c r="E131" s="121">
        <v>531991</v>
      </c>
      <c r="F131" s="121">
        <v>17313</v>
      </c>
      <c r="G131" s="121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</row>
    <row r="132" spans="1:17" s="122" customFormat="1" ht="12" customHeight="1" hidden="1">
      <c r="A132" s="123"/>
      <c r="B132" s="133" t="s">
        <v>158</v>
      </c>
      <c r="C132" s="137"/>
      <c r="D132" s="137"/>
      <c r="E132" s="134">
        <v>154247</v>
      </c>
      <c r="F132" s="134">
        <v>154247</v>
      </c>
      <c r="G132" s="13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</row>
    <row r="133" spans="1:17" ht="12" customHeight="1" hidden="1">
      <c r="A133" s="47"/>
      <c r="B133" s="138">
        <v>2007</v>
      </c>
      <c r="C133" s="11">
        <v>353</v>
      </c>
      <c r="D133" s="11">
        <v>90007</v>
      </c>
      <c r="E133" s="139">
        <f>F133+G133</f>
        <v>1680000</v>
      </c>
      <c r="F133" s="139">
        <v>420000</v>
      </c>
      <c r="G133" s="139">
        <v>1260000</v>
      </c>
      <c r="H133" s="25">
        <f>I133+M133</f>
        <v>1680000</v>
      </c>
      <c r="I133" s="25">
        <f>J133+K133+L133</f>
        <v>420000</v>
      </c>
      <c r="J133" s="25"/>
      <c r="K133" s="25"/>
      <c r="L133" s="25">
        <v>420000</v>
      </c>
      <c r="M133" s="25">
        <f>N133+O133+P133+Q133</f>
        <v>1260000</v>
      </c>
      <c r="N133" s="25"/>
      <c r="O133" s="25"/>
      <c r="P133" s="25"/>
      <c r="Q133" s="25">
        <v>1260000</v>
      </c>
    </row>
    <row r="134" spans="1:17" s="122" customFormat="1" ht="12" customHeight="1" hidden="1">
      <c r="A134" s="119"/>
      <c r="B134" s="131" t="s">
        <v>157</v>
      </c>
      <c r="C134" s="137"/>
      <c r="D134" s="137"/>
      <c r="E134" s="121">
        <v>1260000</v>
      </c>
      <c r="F134" s="121">
        <v>0</v>
      </c>
      <c r="G134" s="121"/>
      <c r="H134" s="154">
        <v>1260000</v>
      </c>
      <c r="I134" s="154">
        <v>0</v>
      </c>
      <c r="J134" s="154"/>
      <c r="K134" s="154"/>
      <c r="L134" s="154">
        <v>0</v>
      </c>
      <c r="M134" s="154"/>
      <c r="N134" s="154"/>
      <c r="O134" s="154"/>
      <c r="P134" s="154"/>
      <c r="Q134" s="154"/>
    </row>
    <row r="135" spans="1:17" s="122" customFormat="1" ht="12" customHeight="1" hidden="1">
      <c r="A135" s="123"/>
      <c r="B135" s="133" t="s">
        <v>158</v>
      </c>
      <c r="C135" s="137"/>
      <c r="D135" s="137"/>
      <c r="E135" s="134">
        <v>420000</v>
      </c>
      <c r="F135" s="134">
        <v>420000</v>
      </c>
      <c r="G135" s="134"/>
      <c r="H135" s="154">
        <v>420000</v>
      </c>
      <c r="I135" s="154">
        <v>420000</v>
      </c>
      <c r="J135" s="154"/>
      <c r="K135" s="154"/>
      <c r="L135" s="154">
        <v>420000</v>
      </c>
      <c r="M135" s="154"/>
      <c r="N135" s="154"/>
      <c r="O135" s="154"/>
      <c r="P135" s="154"/>
      <c r="Q135" s="154"/>
    </row>
    <row r="136" spans="1:17" ht="12" customHeight="1" hidden="1">
      <c r="A136" s="47"/>
      <c r="B136" s="61">
        <v>2008</v>
      </c>
      <c r="C136" s="11"/>
      <c r="D136" s="11">
        <v>90011</v>
      </c>
      <c r="E136" s="25">
        <f>F136+G136</f>
        <v>631058</v>
      </c>
      <c r="F136" s="23">
        <v>157764</v>
      </c>
      <c r="G136" s="23">
        <v>473294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2" customHeight="1" hidden="1">
      <c r="A137" s="44"/>
      <c r="B137" s="62" t="s">
        <v>21</v>
      </c>
      <c r="C137" s="12"/>
      <c r="D137" s="12"/>
      <c r="E137" s="19"/>
      <c r="F137" s="19"/>
      <c r="G137" s="19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12" customHeight="1" hidden="1">
      <c r="A138" s="47"/>
      <c r="B138" s="65"/>
      <c r="C138" s="11"/>
      <c r="D138" s="37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2" customHeight="1" hidden="1">
      <c r="A139" s="47"/>
      <c r="B139" s="65"/>
      <c r="C139" s="11"/>
      <c r="D139" s="37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2" customHeight="1" hidden="1">
      <c r="A140" s="47"/>
      <c r="B140" s="65"/>
      <c r="C140" s="11"/>
      <c r="D140" s="37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2" customHeight="1" hidden="1">
      <c r="A141" s="47"/>
      <c r="B141" s="65"/>
      <c r="C141" s="11"/>
      <c r="D141" s="37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s="13" customFormat="1" ht="23.25" customHeight="1">
      <c r="A142" s="84"/>
      <c r="B142" s="81" t="s">
        <v>63</v>
      </c>
      <c r="C142" s="85"/>
      <c r="D142" s="86"/>
      <c r="E142" s="46">
        <f>F142+G142</f>
        <v>331835375</v>
      </c>
      <c r="F142" s="46">
        <f>F145+F155</f>
        <v>184215820</v>
      </c>
      <c r="G142" s="46">
        <f>G145+G155</f>
        <v>147619555</v>
      </c>
      <c r="H142" s="46">
        <f>I142+M142</f>
        <v>43781522</v>
      </c>
      <c r="I142" s="46">
        <f>J142+K142+L142</f>
        <v>23617698</v>
      </c>
      <c r="J142" s="46"/>
      <c r="K142" s="46"/>
      <c r="L142" s="46">
        <f>L145+L155</f>
        <v>23617698</v>
      </c>
      <c r="M142" s="46">
        <f>N142+O142+P142+Q142</f>
        <v>20163824</v>
      </c>
      <c r="N142" s="46"/>
      <c r="O142" s="46"/>
      <c r="P142" s="46"/>
      <c r="Q142" s="46">
        <f>Q145+Q155</f>
        <v>20163824</v>
      </c>
    </row>
    <row r="143" spans="1:17" ht="11.25" hidden="1">
      <c r="A143" s="43"/>
      <c r="B143" s="45" t="s">
        <v>45</v>
      </c>
      <c r="C143" s="10"/>
      <c r="D143" s="3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ht="22.5" hidden="1">
      <c r="A144" s="47" t="s">
        <v>64</v>
      </c>
      <c r="B144" s="38" t="s">
        <v>46</v>
      </c>
      <c r="C144" s="11"/>
      <c r="D144" s="37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1.25" hidden="1">
      <c r="A145" s="47"/>
      <c r="B145" s="69" t="s">
        <v>36</v>
      </c>
      <c r="C145" s="14"/>
      <c r="D145" s="71"/>
      <c r="E145" s="42">
        <f aca="true" t="shared" si="1" ref="E145:E151">F145+G145</f>
        <v>243126221</v>
      </c>
      <c r="F145" s="42">
        <f>SUM(F146:F151)</f>
        <v>148732159</v>
      </c>
      <c r="G145" s="42">
        <f>SUM(G146:G151)</f>
        <v>94394062</v>
      </c>
      <c r="H145" s="42">
        <f>I145+M145</f>
        <v>31894522</v>
      </c>
      <c r="I145" s="42">
        <f>J145+K145+L145</f>
        <v>17628423</v>
      </c>
      <c r="J145" s="42">
        <f>SUM(J146:J151)</f>
        <v>0</v>
      </c>
      <c r="K145" s="42">
        <f>SUM(K146:K151)</f>
        <v>0</v>
      </c>
      <c r="L145" s="42">
        <f>SUM(L146:L151)</f>
        <v>17628423</v>
      </c>
      <c r="M145" s="42">
        <f>N145+O145+P145+Q145</f>
        <v>14266099</v>
      </c>
      <c r="N145" s="42">
        <f>SUM(N146:N151)</f>
        <v>0</v>
      </c>
      <c r="O145" s="42">
        <f>SUM(O146:O151)</f>
        <v>0</v>
      </c>
      <c r="P145" s="42">
        <f>SUM(P146:P151)</f>
        <v>0</v>
      </c>
      <c r="Q145" s="42">
        <f>SUM(Q146:Q151)</f>
        <v>14266099</v>
      </c>
    </row>
    <row r="146" spans="1:17" ht="22.5" hidden="1">
      <c r="A146" s="47"/>
      <c r="B146" s="61" t="s">
        <v>106</v>
      </c>
      <c r="C146" s="11"/>
      <c r="D146" s="37">
        <v>900</v>
      </c>
      <c r="E146" s="23">
        <f t="shared" si="1"/>
        <v>74817340</v>
      </c>
      <c r="F146" s="23">
        <v>58453488</v>
      </c>
      <c r="G146" s="23">
        <v>16363852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1.25" hidden="1">
      <c r="A147" s="47"/>
      <c r="B147" s="45">
        <v>2006</v>
      </c>
      <c r="C147" s="11">
        <v>345</v>
      </c>
      <c r="D147" s="37"/>
      <c r="E147" s="23">
        <f t="shared" si="1"/>
        <v>41972877</v>
      </c>
      <c r="F147" s="19">
        <v>27090361</v>
      </c>
      <c r="G147" s="19">
        <v>14882516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11.25" hidden="1">
      <c r="A148" s="47"/>
      <c r="B148" s="45">
        <v>2007</v>
      </c>
      <c r="C148" s="11"/>
      <c r="D148" s="37">
        <v>90001</v>
      </c>
      <c r="E148" s="23">
        <f t="shared" si="1"/>
        <v>31894522</v>
      </c>
      <c r="F148" s="19">
        <v>17628423</v>
      </c>
      <c r="G148" s="19">
        <v>14266099</v>
      </c>
      <c r="H148" s="25">
        <f>I148+M148</f>
        <v>31894522</v>
      </c>
      <c r="I148" s="25">
        <f>J148+K148+L148</f>
        <v>17628423</v>
      </c>
      <c r="J148" s="25">
        <v>0</v>
      </c>
      <c r="K148" s="25"/>
      <c r="L148" s="25">
        <v>17628423</v>
      </c>
      <c r="M148" s="25">
        <f>Q148</f>
        <v>14266099</v>
      </c>
      <c r="N148" s="25"/>
      <c r="O148" s="25"/>
      <c r="P148" s="25"/>
      <c r="Q148" s="25">
        <v>14266099</v>
      </c>
    </row>
    <row r="149" spans="1:17" ht="11.25" hidden="1">
      <c r="A149" s="47"/>
      <c r="B149" s="55">
        <v>2008</v>
      </c>
      <c r="C149" s="11"/>
      <c r="D149" s="37"/>
      <c r="E149" s="23">
        <f t="shared" si="1"/>
        <v>50584521</v>
      </c>
      <c r="F149" s="23">
        <v>33157219</v>
      </c>
      <c r="G149" s="23">
        <v>17427302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1.25" hidden="1">
      <c r="A150" s="47"/>
      <c r="B150" s="61">
        <v>2009</v>
      </c>
      <c r="C150" s="11"/>
      <c r="D150" s="37"/>
      <c r="E150" s="23">
        <f t="shared" si="1"/>
        <v>40957298</v>
      </c>
      <c r="F150" s="23">
        <v>32957298</v>
      </c>
      <c r="G150" s="23">
        <v>8000000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1.25" hidden="1">
      <c r="A151" s="44"/>
      <c r="B151" s="61" t="s">
        <v>104</v>
      </c>
      <c r="C151" s="12"/>
      <c r="D151" s="7"/>
      <c r="E151" s="23">
        <f t="shared" si="1"/>
        <v>2899663</v>
      </c>
      <c r="F151" s="23">
        <v>-20554630</v>
      </c>
      <c r="G151" s="23">
        <v>23454293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11.25" hidden="1">
      <c r="A152" s="43"/>
      <c r="B152" s="65"/>
      <c r="C152" s="11"/>
      <c r="D152" s="37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11.25" hidden="1">
      <c r="A153" s="47"/>
      <c r="B153" s="64" t="s">
        <v>45</v>
      </c>
      <c r="C153" s="11"/>
      <c r="D153" s="37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22.5" hidden="1">
      <c r="A154" s="47" t="s">
        <v>65</v>
      </c>
      <c r="B154" s="38" t="s">
        <v>47</v>
      </c>
      <c r="C154" s="11"/>
      <c r="D154" s="37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11.25" hidden="1">
      <c r="A155" s="47"/>
      <c r="B155" s="69" t="s">
        <v>36</v>
      </c>
      <c r="C155" s="14"/>
      <c r="D155" s="71"/>
      <c r="E155" s="42">
        <f aca="true" t="shared" si="2" ref="E155:E161">F155+G155</f>
        <v>88709154</v>
      </c>
      <c r="F155" s="42">
        <f>SUM(F156:F161)</f>
        <v>35483661</v>
      </c>
      <c r="G155" s="42">
        <f>SUM(G156:G161)</f>
        <v>53225493</v>
      </c>
      <c r="H155" s="42">
        <f>I155+M155</f>
        <v>11887000</v>
      </c>
      <c r="I155" s="42">
        <f>J155+K155+L155</f>
        <v>5989275</v>
      </c>
      <c r="J155" s="42">
        <f>SUM(J156:J161)</f>
        <v>0</v>
      </c>
      <c r="K155" s="42">
        <f>SUM(K156:K161)</f>
        <v>0</v>
      </c>
      <c r="L155" s="42">
        <f>SUM(L156:L161)</f>
        <v>5989275</v>
      </c>
      <c r="M155" s="42">
        <f>N155+O155+P155+Q155</f>
        <v>5897725</v>
      </c>
      <c r="N155" s="42">
        <f>SUM(N156:N161)</f>
        <v>0</v>
      </c>
      <c r="O155" s="42">
        <f>SUM(O156:O161)</f>
        <v>0</v>
      </c>
      <c r="P155" s="42">
        <f>SUM(P156:P161)</f>
        <v>0</v>
      </c>
      <c r="Q155" s="42">
        <f>SUM(Q156:Q161)</f>
        <v>5897725</v>
      </c>
    </row>
    <row r="156" spans="1:17" ht="15.75" customHeight="1" hidden="1">
      <c r="A156" s="47"/>
      <c r="B156" s="61" t="s">
        <v>106</v>
      </c>
      <c r="C156" s="11"/>
      <c r="D156" s="37">
        <v>900</v>
      </c>
      <c r="E156" s="23">
        <f t="shared" si="2"/>
        <v>53284239</v>
      </c>
      <c r="F156" s="23">
        <v>27015876</v>
      </c>
      <c r="G156" s="23">
        <v>26268363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11.25" hidden="1">
      <c r="A157" s="47"/>
      <c r="B157" s="45">
        <v>2006</v>
      </c>
      <c r="C157" s="11">
        <v>343</v>
      </c>
      <c r="D157" s="37"/>
      <c r="E157" s="19">
        <f t="shared" si="2"/>
        <v>22286915</v>
      </c>
      <c r="F157" s="19">
        <v>9811179</v>
      </c>
      <c r="G157" s="19">
        <v>12475736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2" customHeight="1" hidden="1">
      <c r="A158" s="47"/>
      <c r="B158" s="45">
        <v>2007</v>
      </c>
      <c r="C158" s="11"/>
      <c r="D158" s="37">
        <v>90002</v>
      </c>
      <c r="E158" s="19">
        <f t="shared" si="2"/>
        <v>11887000</v>
      </c>
      <c r="F158" s="19">
        <v>5989275</v>
      </c>
      <c r="G158" s="19">
        <v>5897725</v>
      </c>
      <c r="H158" s="25">
        <f>I158+M158</f>
        <v>11887000</v>
      </c>
      <c r="I158" s="25">
        <f>J158+K158+L158</f>
        <v>5989275</v>
      </c>
      <c r="J158" s="25"/>
      <c r="K158" s="25"/>
      <c r="L158" s="25">
        <v>5989275</v>
      </c>
      <c r="M158" s="25">
        <f>N158+O158+P158+Q158</f>
        <v>5897725</v>
      </c>
      <c r="N158" s="25"/>
      <c r="O158" s="25"/>
      <c r="P158" s="25"/>
      <c r="Q158" s="25">
        <v>5897725</v>
      </c>
    </row>
    <row r="159" spans="1:17" ht="12" customHeight="1" hidden="1">
      <c r="A159" s="47"/>
      <c r="B159" s="55">
        <v>2008</v>
      </c>
      <c r="C159" s="11"/>
      <c r="D159" s="37"/>
      <c r="E159" s="19">
        <f t="shared" si="2"/>
        <v>900000</v>
      </c>
      <c r="F159" s="19">
        <v>360000</v>
      </c>
      <c r="G159" s="19">
        <v>540000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2" customHeight="1" hidden="1">
      <c r="A160" s="47"/>
      <c r="B160" s="61">
        <v>2009</v>
      </c>
      <c r="C160" s="11"/>
      <c r="D160" s="37"/>
      <c r="E160" s="19">
        <f t="shared" si="2"/>
        <v>351000</v>
      </c>
      <c r="F160" s="19">
        <v>140400</v>
      </c>
      <c r="G160" s="19">
        <v>210600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2" customHeight="1" hidden="1">
      <c r="A161" s="108"/>
      <c r="B161" s="61" t="s">
        <v>104</v>
      </c>
      <c r="C161" s="12"/>
      <c r="D161" s="7"/>
      <c r="E161" s="19">
        <f t="shared" si="2"/>
        <v>0</v>
      </c>
      <c r="F161" s="19">
        <v>-7833069</v>
      </c>
      <c r="G161" s="19">
        <v>7833069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23.25" customHeight="1">
      <c r="A162" s="108"/>
      <c r="B162" s="90" t="s">
        <v>67</v>
      </c>
      <c r="C162" s="79"/>
      <c r="D162" s="71"/>
      <c r="E162" s="42">
        <f>F162+G162</f>
        <v>3525000</v>
      </c>
      <c r="F162" s="42">
        <f>F166</f>
        <v>2293013</v>
      </c>
      <c r="G162" s="42">
        <f>G166</f>
        <v>1231987</v>
      </c>
      <c r="H162" s="42">
        <f>I162+M162</f>
        <v>439400</v>
      </c>
      <c r="I162" s="42">
        <f>J162+K162+L162</f>
        <v>285830</v>
      </c>
      <c r="J162" s="42"/>
      <c r="K162" s="42"/>
      <c r="L162" s="42">
        <f>L166</f>
        <v>285830</v>
      </c>
      <c r="M162" s="42">
        <f>N162+O162+P162+Q162</f>
        <v>153570</v>
      </c>
      <c r="N162" s="42"/>
      <c r="O162" s="42"/>
      <c r="P162" s="42"/>
      <c r="Q162" s="42">
        <f>Q166</f>
        <v>153570</v>
      </c>
    </row>
    <row r="163" spans="1:17" ht="22.5" hidden="1">
      <c r="A163" s="47"/>
      <c r="B163" s="55" t="s">
        <v>153</v>
      </c>
      <c r="C163" s="11"/>
      <c r="D163" s="1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33.75" hidden="1">
      <c r="A164" s="47"/>
      <c r="B164" s="45" t="s">
        <v>154</v>
      </c>
      <c r="C164" s="11"/>
      <c r="D164" s="1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33.75" hidden="1">
      <c r="A165" s="47" t="s">
        <v>110</v>
      </c>
      <c r="B165" s="38" t="s">
        <v>155</v>
      </c>
      <c r="C165" s="11"/>
      <c r="D165" s="11"/>
      <c r="E165" s="25"/>
      <c r="F165" s="112" t="s">
        <v>156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11.25" hidden="1">
      <c r="A166" s="47"/>
      <c r="B166" s="140" t="s">
        <v>36</v>
      </c>
      <c r="C166" s="135"/>
      <c r="D166" s="136"/>
      <c r="E166" s="96">
        <f>F166+G166</f>
        <v>3525000</v>
      </c>
      <c r="F166" s="96">
        <f>F169+F172+F175+F176</f>
        <v>2293013</v>
      </c>
      <c r="G166" s="96">
        <f aca="true" t="shared" si="3" ref="G166:Q166">G169+G172+G175+G176</f>
        <v>1231987</v>
      </c>
      <c r="H166" s="96">
        <f t="shared" si="3"/>
        <v>439400</v>
      </c>
      <c r="I166" s="96">
        <f t="shared" si="3"/>
        <v>285830</v>
      </c>
      <c r="J166" s="96">
        <f t="shared" si="3"/>
        <v>0</v>
      </c>
      <c r="K166" s="96">
        <f t="shared" si="3"/>
        <v>0</v>
      </c>
      <c r="L166" s="96">
        <f t="shared" si="3"/>
        <v>285830</v>
      </c>
      <c r="M166" s="96">
        <f t="shared" si="3"/>
        <v>153570</v>
      </c>
      <c r="N166" s="96">
        <f t="shared" si="3"/>
        <v>0</v>
      </c>
      <c r="O166" s="96">
        <f t="shared" si="3"/>
        <v>0</v>
      </c>
      <c r="P166" s="96">
        <f t="shared" si="3"/>
        <v>0</v>
      </c>
      <c r="Q166" s="96">
        <f t="shared" si="3"/>
        <v>153570</v>
      </c>
    </row>
    <row r="167" spans="1:17" s="122" customFormat="1" ht="12.75" customHeight="1" hidden="1">
      <c r="A167" s="141"/>
      <c r="B167" s="174" t="s">
        <v>159</v>
      </c>
      <c r="C167" s="137"/>
      <c r="D167" s="137"/>
      <c r="E167" s="142">
        <v>3325000</v>
      </c>
      <c r="F167" s="150">
        <v>2093013</v>
      </c>
      <c r="G167" s="150"/>
      <c r="H167" s="150">
        <v>339400</v>
      </c>
      <c r="I167" s="150">
        <v>185830</v>
      </c>
      <c r="J167" s="150"/>
      <c r="K167" s="150"/>
      <c r="L167" s="150">
        <v>185830</v>
      </c>
      <c r="M167" s="150"/>
      <c r="N167" s="121"/>
      <c r="O167" s="142"/>
      <c r="P167" s="121"/>
      <c r="Q167" s="143"/>
    </row>
    <row r="168" spans="1:17" s="122" customFormat="1" ht="12" customHeight="1" hidden="1">
      <c r="A168" s="144"/>
      <c r="B168" s="145" t="s">
        <v>158</v>
      </c>
      <c r="C168" s="137"/>
      <c r="D168" s="137"/>
      <c r="E168" s="146">
        <v>200000</v>
      </c>
      <c r="F168" s="151">
        <v>200000</v>
      </c>
      <c r="G168" s="151"/>
      <c r="H168" s="151">
        <v>100000</v>
      </c>
      <c r="I168" s="151">
        <v>100000</v>
      </c>
      <c r="J168" s="151"/>
      <c r="K168" s="151"/>
      <c r="L168" s="151">
        <v>100000</v>
      </c>
      <c r="M168" s="151"/>
      <c r="N168" s="125"/>
      <c r="O168" s="146"/>
      <c r="P168" s="125"/>
      <c r="Q168" s="147"/>
    </row>
    <row r="169" spans="1:17" ht="14.25" customHeight="1" hidden="1">
      <c r="A169" s="47"/>
      <c r="B169" s="138">
        <v>2006</v>
      </c>
      <c r="C169" s="11"/>
      <c r="D169" s="37">
        <v>900</v>
      </c>
      <c r="E169" s="139">
        <f>F169+G169</f>
        <v>976760</v>
      </c>
      <c r="F169" s="139">
        <v>635382</v>
      </c>
      <c r="G169" s="139">
        <v>341378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s="122" customFormat="1" ht="12.75" customHeight="1" hidden="1">
      <c r="A170" s="141"/>
      <c r="B170" s="175" t="s">
        <v>159</v>
      </c>
      <c r="C170" s="137"/>
      <c r="D170" s="137"/>
      <c r="E170" s="152">
        <v>876760</v>
      </c>
      <c r="F170" s="153">
        <v>535382</v>
      </c>
      <c r="G170" s="153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</row>
    <row r="171" spans="1:17" s="122" customFormat="1" ht="12" customHeight="1" hidden="1">
      <c r="A171" s="144"/>
      <c r="B171" s="145" t="s">
        <v>158</v>
      </c>
      <c r="C171" s="137"/>
      <c r="D171" s="137"/>
      <c r="E171" s="146">
        <v>100000</v>
      </c>
      <c r="F171" s="151">
        <v>100000</v>
      </c>
      <c r="G171" s="151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</row>
    <row r="172" spans="1:17" ht="14.25" customHeight="1" hidden="1">
      <c r="A172" s="47"/>
      <c r="B172" s="138">
        <v>2007</v>
      </c>
      <c r="C172" s="11"/>
      <c r="D172" s="37"/>
      <c r="E172" s="139">
        <f>F172+G172</f>
        <v>439400</v>
      </c>
      <c r="F172" s="139">
        <v>285830</v>
      </c>
      <c r="G172" s="139">
        <v>153570</v>
      </c>
      <c r="H172" s="25">
        <f>I172+M172</f>
        <v>439400</v>
      </c>
      <c r="I172" s="25">
        <f>J172+K172+L172</f>
        <v>285830</v>
      </c>
      <c r="J172" s="25"/>
      <c r="K172" s="25"/>
      <c r="L172" s="25">
        <v>285830</v>
      </c>
      <c r="M172" s="25">
        <f>N172+O172+P172+Q172</f>
        <v>153570</v>
      </c>
      <c r="N172" s="25"/>
      <c r="O172" s="25"/>
      <c r="P172" s="25"/>
      <c r="Q172" s="25">
        <v>153570</v>
      </c>
    </row>
    <row r="173" spans="1:17" s="122" customFormat="1" ht="12.75" customHeight="1" hidden="1">
      <c r="A173" s="141"/>
      <c r="B173" s="175" t="s">
        <v>159</v>
      </c>
      <c r="C173" s="137"/>
      <c r="D173" s="137"/>
      <c r="E173" s="152">
        <v>339400</v>
      </c>
      <c r="F173" s="153">
        <v>185830</v>
      </c>
      <c r="G173" s="153"/>
      <c r="H173" s="154">
        <v>339400</v>
      </c>
      <c r="I173" s="154">
        <v>185830</v>
      </c>
      <c r="J173" s="154"/>
      <c r="K173" s="154"/>
      <c r="L173" s="154">
        <v>185830</v>
      </c>
      <c r="M173" s="154"/>
      <c r="N173" s="154"/>
      <c r="O173" s="154"/>
      <c r="P173" s="154"/>
      <c r="Q173" s="154"/>
    </row>
    <row r="174" spans="1:17" s="122" customFormat="1" ht="12" customHeight="1" hidden="1">
      <c r="A174" s="144"/>
      <c r="B174" s="145" t="s">
        <v>158</v>
      </c>
      <c r="C174" s="137"/>
      <c r="D174" s="137"/>
      <c r="E174" s="146">
        <v>100000</v>
      </c>
      <c r="F174" s="151">
        <v>100000</v>
      </c>
      <c r="G174" s="151"/>
      <c r="H174" s="154">
        <v>100000</v>
      </c>
      <c r="I174" s="154">
        <v>100000</v>
      </c>
      <c r="J174" s="154"/>
      <c r="K174" s="154"/>
      <c r="L174" s="154">
        <v>100000</v>
      </c>
      <c r="M174" s="154"/>
      <c r="N174" s="154"/>
      <c r="O174" s="154"/>
      <c r="P174" s="154"/>
      <c r="Q174" s="154"/>
    </row>
    <row r="175" spans="1:17" ht="14.25" customHeight="1" hidden="1">
      <c r="A175" s="47"/>
      <c r="B175" s="72">
        <v>2008</v>
      </c>
      <c r="C175" s="11"/>
      <c r="D175" s="37">
        <v>90095</v>
      </c>
      <c r="E175" s="19">
        <f>F175+G175</f>
        <v>1236000</v>
      </c>
      <c r="F175" s="19">
        <v>804018</v>
      </c>
      <c r="G175" s="23">
        <v>431982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4.25" customHeight="1" hidden="1">
      <c r="A176" s="47"/>
      <c r="B176" s="61">
        <v>2009</v>
      </c>
      <c r="C176" s="11"/>
      <c r="D176" s="37"/>
      <c r="E176" s="19">
        <f>F176+G176</f>
        <v>872840</v>
      </c>
      <c r="F176" s="23">
        <v>567783</v>
      </c>
      <c r="G176" s="23">
        <v>305057</v>
      </c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4.25" customHeight="1" hidden="1">
      <c r="A177" s="44"/>
      <c r="B177" s="62" t="s">
        <v>21</v>
      </c>
      <c r="C177" s="12"/>
      <c r="D177" s="7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ht="12" customHeight="1" hidden="1">
      <c r="A178" s="47"/>
      <c r="B178" s="65"/>
      <c r="C178" s="77"/>
      <c r="D178" s="37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2" customHeight="1" hidden="1">
      <c r="A179" s="47"/>
      <c r="B179" s="65"/>
      <c r="C179" s="77"/>
      <c r="D179" s="37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2" customHeight="1" hidden="1">
      <c r="A180" s="47"/>
      <c r="B180" s="65"/>
      <c r="C180" s="77"/>
      <c r="D180" s="37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2" customHeight="1" hidden="1">
      <c r="A181" s="47"/>
      <c r="B181" s="65"/>
      <c r="C181" s="77"/>
      <c r="D181" s="37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2" customHeight="1" hidden="1">
      <c r="A182" s="47"/>
      <c r="B182" s="65"/>
      <c r="C182" s="77"/>
      <c r="D182" s="37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12" customHeight="1" hidden="1">
      <c r="A183" s="47"/>
      <c r="B183" s="65"/>
      <c r="C183" s="77"/>
      <c r="D183" s="37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12" customHeight="1" hidden="1">
      <c r="A184" s="47"/>
      <c r="B184" s="65"/>
      <c r="C184" s="77"/>
      <c r="D184" s="37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12" customHeight="1" hidden="1">
      <c r="A185" s="47"/>
      <c r="B185" s="65"/>
      <c r="C185" s="77"/>
      <c r="D185" s="37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12" customHeight="1" hidden="1">
      <c r="A186" s="47"/>
      <c r="B186" s="65"/>
      <c r="C186" s="77"/>
      <c r="D186" s="37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2" customHeight="1" hidden="1">
      <c r="A187" s="47"/>
      <c r="B187" s="62"/>
      <c r="C187" s="76"/>
      <c r="D187" s="7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27.75" customHeight="1">
      <c r="A188" s="15" t="s">
        <v>66</v>
      </c>
      <c r="B188" s="66" t="s">
        <v>24</v>
      </c>
      <c r="C188" s="182" t="s">
        <v>27</v>
      </c>
      <c r="D188" s="183"/>
      <c r="E188" s="42">
        <f>F188+G188</f>
        <v>15225080</v>
      </c>
      <c r="F188" s="42">
        <f>F189+F301</f>
        <v>3609214</v>
      </c>
      <c r="G188" s="42">
        <f>G189+G301</f>
        <v>11615866</v>
      </c>
      <c r="H188" s="42">
        <f>I188+M188</f>
        <v>11481990</v>
      </c>
      <c r="I188" s="42">
        <f>J188+K188+L188</f>
        <v>2718719</v>
      </c>
      <c r="J188" s="42"/>
      <c r="K188" s="42"/>
      <c r="L188" s="42">
        <f>L189+L301</f>
        <v>2718719</v>
      </c>
      <c r="M188" s="42">
        <f>N188+O188+P188+Q188</f>
        <v>8763271</v>
      </c>
      <c r="N188" s="42"/>
      <c r="O188" s="42"/>
      <c r="P188" s="42"/>
      <c r="Q188" s="42">
        <f>Q189+Q301</f>
        <v>8763271</v>
      </c>
    </row>
    <row r="189" spans="1:17" ht="22.5" customHeight="1">
      <c r="A189" s="80"/>
      <c r="B189" s="66" t="s">
        <v>62</v>
      </c>
      <c r="C189" s="87"/>
      <c r="D189" s="88"/>
      <c r="E189" s="42">
        <f>F189+G189</f>
        <v>10495199</v>
      </c>
      <c r="F189" s="42">
        <f>F194+F203+F212+F221+F230+F239+F248+F266+F257+F275+F285</f>
        <v>2714226</v>
      </c>
      <c r="G189" s="42">
        <f>G194+G203+G212+G221+G230+G239+G248+G266+G257+G275+G285</f>
        <v>7780973</v>
      </c>
      <c r="H189" s="42">
        <f>I189+M189</f>
        <v>8535066</v>
      </c>
      <c r="I189" s="42">
        <f>J189+K189+L189</f>
        <v>2206219</v>
      </c>
      <c r="J189" s="42"/>
      <c r="K189" s="42"/>
      <c r="L189" s="42">
        <f>L194+L203+L212+L221+L230+L239+L248+L266+L257+L275+L285</f>
        <v>2206219</v>
      </c>
      <c r="M189" s="42">
        <f>N189+O189+P189+Q189</f>
        <v>6328847</v>
      </c>
      <c r="N189" s="42"/>
      <c r="O189" s="42"/>
      <c r="P189" s="42"/>
      <c r="Q189" s="42">
        <f>Q194+Q203+Q212+Q221+Q230+Q239+Q248+Q266+Q257+Q275+Q285</f>
        <v>6328847</v>
      </c>
    </row>
    <row r="190" spans="1:17" ht="33.75" hidden="1">
      <c r="A190" s="47"/>
      <c r="B190" s="55" t="s">
        <v>80</v>
      </c>
      <c r="C190" s="11"/>
      <c r="D190" s="1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33.75" hidden="1">
      <c r="A191" s="47"/>
      <c r="B191" s="45" t="s">
        <v>81</v>
      </c>
      <c r="C191" s="11"/>
      <c r="D191" s="1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45" hidden="1">
      <c r="A192" s="47"/>
      <c r="B192" s="45" t="s">
        <v>82</v>
      </c>
      <c r="C192" s="11"/>
      <c r="D192" s="1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45" hidden="1">
      <c r="A193" s="47" t="s">
        <v>39</v>
      </c>
      <c r="B193" s="38" t="s">
        <v>151</v>
      </c>
      <c r="C193" s="11"/>
      <c r="D193" s="1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1.25" hidden="1">
      <c r="A194" s="47"/>
      <c r="B194" s="109" t="s">
        <v>36</v>
      </c>
      <c r="C194" s="14"/>
      <c r="D194" s="14"/>
      <c r="E194" s="42">
        <f>F194+G194</f>
        <v>146368</v>
      </c>
      <c r="F194" s="42">
        <f>SUM(F195:F198)</f>
        <v>43876</v>
      </c>
      <c r="G194" s="42">
        <f>SUM(G195:G198)</f>
        <v>102492</v>
      </c>
      <c r="H194" s="42">
        <f>I194+M194</f>
        <v>91181</v>
      </c>
      <c r="I194" s="42">
        <f>J194+K194+L194</f>
        <v>18804</v>
      </c>
      <c r="J194" s="42">
        <f>SUM(J195:J198)</f>
        <v>0</v>
      </c>
      <c r="K194" s="42">
        <f>SUM(K195:K198)</f>
        <v>0</v>
      </c>
      <c r="L194" s="42">
        <f>SUM(L195:L198)</f>
        <v>18804</v>
      </c>
      <c r="M194" s="42">
        <f>N194+O194+P194+Q194</f>
        <v>72377</v>
      </c>
      <c r="N194" s="42">
        <f>SUM(N195:N198)</f>
        <v>0</v>
      </c>
      <c r="O194" s="42">
        <f>SUM(O195:O198)</f>
        <v>0</v>
      </c>
      <c r="P194" s="42">
        <f>SUM(P195:P198)</f>
        <v>0</v>
      </c>
      <c r="Q194" s="42">
        <f>SUM(Q195:Q198)</f>
        <v>72377</v>
      </c>
    </row>
    <row r="195" spans="1:17" ht="11.25" hidden="1">
      <c r="A195" s="47"/>
      <c r="B195" s="61">
        <v>2006</v>
      </c>
      <c r="C195" s="11"/>
      <c r="D195" s="11">
        <v>852</v>
      </c>
      <c r="E195" s="19">
        <f>F195+G195</f>
        <v>55187</v>
      </c>
      <c r="F195" s="23">
        <v>25072</v>
      </c>
      <c r="G195" s="23">
        <v>30115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1.25" hidden="1">
      <c r="A196" s="47"/>
      <c r="B196" s="45">
        <v>2007</v>
      </c>
      <c r="C196" s="11">
        <v>22</v>
      </c>
      <c r="D196" s="11"/>
      <c r="E196" s="19">
        <f>F196+G196</f>
        <v>91181</v>
      </c>
      <c r="F196" s="19">
        <v>18804</v>
      </c>
      <c r="G196" s="23">
        <v>72377</v>
      </c>
      <c r="H196" s="25">
        <f>I196+M196</f>
        <v>91181</v>
      </c>
      <c r="I196" s="25">
        <f>J196+K196+L196</f>
        <v>18804</v>
      </c>
      <c r="J196" s="25"/>
      <c r="K196" s="25"/>
      <c r="L196" s="25">
        <v>18804</v>
      </c>
      <c r="M196" s="25">
        <f>N196+O196+P196+Q196</f>
        <v>72377</v>
      </c>
      <c r="N196" s="25"/>
      <c r="O196" s="25"/>
      <c r="P196" s="25"/>
      <c r="Q196" s="25">
        <v>72377</v>
      </c>
    </row>
    <row r="197" spans="1:17" ht="14.25" customHeight="1" hidden="1">
      <c r="A197" s="47"/>
      <c r="B197" s="45">
        <v>2008</v>
      </c>
      <c r="C197" s="11"/>
      <c r="D197" s="11">
        <v>85295</v>
      </c>
      <c r="E197" s="19"/>
      <c r="F197" s="19"/>
      <c r="G197" s="23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4.25" customHeight="1" hidden="1">
      <c r="A198" s="44"/>
      <c r="B198" s="62" t="s">
        <v>21</v>
      </c>
      <c r="C198" s="12"/>
      <c r="D198" s="12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ht="33.75" hidden="1">
      <c r="A199" s="43"/>
      <c r="B199" s="55" t="s">
        <v>80</v>
      </c>
      <c r="C199" s="11"/>
      <c r="D199" s="1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33.75" hidden="1">
      <c r="A200" s="47"/>
      <c r="B200" s="45" t="s">
        <v>50</v>
      </c>
      <c r="C200" s="11"/>
      <c r="D200" s="1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45" hidden="1">
      <c r="A201" s="47"/>
      <c r="B201" s="45" t="s">
        <v>51</v>
      </c>
      <c r="C201" s="11"/>
      <c r="D201" s="1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33.75" hidden="1">
      <c r="A202" s="47" t="s">
        <v>40</v>
      </c>
      <c r="B202" s="38" t="s">
        <v>52</v>
      </c>
      <c r="C202" s="11"/>
      <c r="D202" s="1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11.25" hidden="1">
      <c r="A203" s="47"/>
      <c r="B203" s="69" t="s">
        <v>36</v>
      </c>
      <c r="C203" s="14"/>
      <c r="D203" s="14"/>
      <c r="E203" s="42">
        <f>F203+G203</f>
        <v>176877</v>
      </c>
      <c r="F203" s="42">
        <f>SUM(F204:F207)</f>
        <v>40800</v>
      </c>
      <c r="G203" s="42">
        <f>SUM(G204:G207)</f>
        <v>136077</v>
      </c>
      <c r="H203" s="42">
        <f>I203+M203</f>
        <v>79660</v>
      </c>
      <c r="I203" s="42">
        <f>J203+K203+L203</f>
        <v>17000</v>
      </c>
      <c r="J203" s="42">
        <f>SUM(J204:J207)</f>
        <v>0</v>
      </c>
      <c r="K203" s="42">
        <f>SUM(K204:K207)</f>
        <v>0</v>
      </c>
      <c r="L203" s="42">
        <f>SUM(L204:L207)</f>
        <v>17000</v>
      </c>
      <c r="M203" s="42">
        <f>N203+O203+P203+Q203</f>
        <v>62660</v>
      </c>
      <c r="N203" s="42">
        <f>SUM(N204:N207)</f>
        <v>0</v>
      </c>
      <c r="O203" s="42">
        <f>SUM(O204:O207)</f>
        <v>0</v>
      </c>
      <c r="P203" s="42">
        <f>SUM(P204:P207)</f>
        <v>0</v>
      </c>
      <c r="Q203" s="42">
        <f>SUM(Q204:Q207)</f>
        <v>62660</v>
      </c>
    </row>
    <row r="204" spans="1:17" ht="15" customHeight="1" hidden="1">
      <c r="A204" s="47"/>
      <c r="B204" s="61" t="s">
        <v>101</v>
      </c>
      <c r="C204" s="11"/>
      <c r="D204" s="11">
        <v>921</v>
      </c>
      <c r="E204" s="19">
        <f>F204+G204</f>
        <v>12058</v>
      </c>
      <c r="F204" s="23">
        <v>3400</v>
      </c>
      <c r="G204" s="23">
        <v>8658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1.25" hidden="1">
      <c r="A205" s="47"/>
      <c r="B205" s="45">
        <v>2006</v>
      </c>
      <c r="C205" s="11"/>
      <c r="D205" s="11"/>
      <c r="E205" s="19">
        <f>F205+G205</f>
        <v>85159</v>
      </c>
      <c r="F205" s="19">
        <v>20400</v>
      </c>
      <c r="G205" s="19">
        <v>64759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ht="11.25" hidden="1">
      <c r="A206" s="47"/>
      <c r="B206" s="45">
        <v>2007</v>
      </c>
      <c r="C206" s="11"/>
      <c r="D206" s="11">
        <v>92120</v>
      </c>
      <c r="E206" s="19">
        <f>F206+G206</f>
        <v>79660</v>
      </c>
      <c r="F206" s="19">
        <v>17000</v>
      </c>
      <c r="G206" s="19">
        <v>62660</v>
      </c>
      <c r="H206" s="25">
        <f>I206+M206</f>
        <v>79660</v>
      </c>
      <c r="I206" s="25">
        <f>J206+K206+L206</f>
        <v>17000</v>
      </c>
      <c r="J206" s="25"/>
      <c r="K206" s="25"/>
      <c r="L206" s="25">
        <v>17000</v>
      </c>
      <c r="M206" s="25">
        <f>N206+O206+P206+Q206</f>
        <v>62660</v>
      </c>
      <c r="N206" s="25"/>
      <c r="O206" s="25"/>
      <c r="P206" s="25"/>
      <c r="Q206" s="25">
        <v>62660</v>
      </c>
    </row>
    <row r="207" spans="1:17" ht="11.25" hidden="1">
      <c r="A207" s="47"/>
      <c r="B207" s="61">
        <v>2008</v>
      </c>
      <c r="C207" s="11"/>
      <c r="D207" s="11"/>
      <c r="E207" s="23">
        <f>F207+G207</f>
        <v>0</v>
      </c>
      <c r="F207" s="23"/>
      <c r="G207" s="23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11.25" hidden="1">
      <c r="A208" s="47"/>
      <c r="B208" s="62" t="s">
        <v>21</v>
      </c>
      <c r="C208" s="12"/>
      <c r="D208" s="12"/>
      <c r="E208" s="19"/>
      <c r="F208" s="19"/>
      <c r="G208" s="19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ht="22.5" hidden="1">
      <c r="A209" s="43"/>
      <c r="B209" s="55" t="s">
        <v>75</v>
      </c>
      <c r="C209" s="11"/>
      <c r="D209" s="37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45" hidden="1">
      <c r="A210" s="47"/>
      <c r="B210" s="45" t="s">
        <v>76</v>
      </c>
      <c r="C210" s="11"/>
      <c r="D210" s="37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45" hidden="1">
      <c r="A211" s="47" t="s">
        <v>44</v>
      </c>
      <c r="B211" s="38" t="s">
        <v>77</v>
      </c>
      <c r="C211" s="11"/>
      <c r="D211" s="37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12" customHeight="1" hidden="1">
      <c r="A212" s="47"/>
      <c r="B212" s="69" t="s">
        <v>36</v>
      </c>
      <c r="C212" s="14"/>
      <c r="D212" s="71"/>
      <c r="E212" s="42">
        <f>F212+G212</f>
        <v>266000</v>
      </c>
      <c r="F212" s="42">
        <f>SUM(F213:F215)</f>
        <v>66500</v>
      </c>
      <c r="G212" s="42">
        <f>SUM(G213:G215)</f>
        <v>199500</v>
      </c>
      <c r="H212" s="42">
        <f>I212+M212</f>
        <v>149458</v>
      </c>
      <c r="I212" s="42">
        <f>J212+K212+L212</f>
        <v>30163</v>
      </c>
      <c r="J212" s="42"/>
      <c r="K212" s="42"/>
      <c r="L212" s="42">
        <f>SUM(L213:L215)</f>
        <v>30163</v>
      </c>
      <c r="M212" s="42">
        <f>N212+O212+P212+Q212</f>
        <v>119295</v>
      </c>
      <c r="N212" s="42"/>
      <c r="O212" s="42"/>
      <c r="P212" s="42"/>
      <c r="Q212" s="42">
        <f>SUM(Q213:Q215)</f>
        <v>119295</v>
      </c>
    </row>
    <row r="213" spans="1:17" ht="12" customHeight="1" hidden="1">
      <c r="A213" s="47"/>
      <c r="B213" s="45" t="s">
        <v>101</v>
      </c>
      <c r="C213" s="11">
        <v>18</v>
      </c>
      <c r="D213" s="37"/>
      <c r="E213" s="19">
        <f>F213+G213</f>
        <v>10531</v>
      </c>
      <c r="F213" s="19">
        <v>5260</v>
      </c>
      <c r="G213" s="19">
        <v>5271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2" customHeight="1" hidden="1">
      <c r="A214" s="47"/>
      <c r="B214" s="45">
        <v>2006</v>
      </c>
      <c r="C214" s="11"/>
      <c r="D214" s="37">
        <v>85149</v>
      </c>
      <c r="E214" s="19">
        <f>F214+G214</f>
        <v>106011</v>
      </c>
      <c r="F214" s="19">
        <v>31077</v>
      </c>
      <c r="G214" s="19">
        <v>74934</v>
      </c>
      <c r="H214" s="25">
        <f>I214+M214</f>
        <v>0</v>
      </c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12" customHeight="1" hidden="1">
      <c r="A215" s="47"/>
      <c r="B215" s="61">
        <v>2007</v>
      </c>
      <c r="C215" s="11"/>
      <c r="D215" s="37"/>
      <c r="E215" s="23">
        <f>F215+G215</f>
        <v>149458</v>
      </c>
      <c r="F215" s="23">
        <v>30163</v>
      </c>
      <c r="G215" s="23">
        <v>119295</v>
      </c>
      <c r="H215" s="25">
        <f>I215+M215</f>
        <v>149458</v>
      </c>
      <c r="I215" s="25">
        <f>J215+K215+L215</f>
        <v>30163</v>
      </c>
      <c r="J215" s="25"/>
      <c r="K215" s="25"/>
      <c r="L215" s="25">
        <v>30163</v>
      </c>
      <c r="M215" s="25">
        <f>Q215</f>
        <v>119295</v>
      </c>
      <c r="N215" s="25"/>
      <c r="O215" s="25"/>
      <c r="P215" s="25"/>
      <c r="Q215" s="25">
        <v>119295</v>
      </c>
    </row>
    <row r="216" spans="1:17" ht="12" customHeight="1" hidden="1">
      <c r="A216" s="44"/>
      <c r="B216" s="62" t="s">
        <v>21</v>
      </c>
      <c r="C216" s="12"/>
      <c r="D216" s="7"/>
      <c r="E216" s="19"/>
      <c r="F216" s="19"/>
      <c r="G216" s="19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ht="33.75">
      <c r="A217" s="47"/>
      <c r="B217" s="53" t="s">
        <v>83</v>
      </c>
      <c r="C217" s="11"/>
      <c r="D217" s="11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33.75">
      <c r="A218" s="47"/>
      <c r="B218" s="53" t="s">
        <v>144</v>
      </c>
      <c r="C218" s="11"/>
      <c r="D218" s="11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ht="33.75">
      <c r="A219" s="47"/>
      <c r="B219" s="53" t="s">
        <v>84</v>
      </c>
      <c r="C219" s="11"/>
      <c r="D219" s="1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22.5">
      <c r="A220" s="47" t="s">
        <v>49</v>
      </c>
      <c r="B220" s="64" t="s">
        <v>85</v>
      </c>
      <c r="C220" s="11"/>
      <c r="D220" s="1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11.25">
      <c r="A221" s="47"/>
      <c r="B221" s="69" t="s">
        <v>36</v>
      </c>
      <c r="C221" s="14"/>
      <c r="D221" s="14"/>
      <c r="E221" s="42">
        <f>F221+G221</f>
        <v>5811623</v>
      </c>
      <c r="F221" s="42">
        <f>SUM(F222:F224)</f>
        <v>1452886</v>
      </c>
      <c r="G221" s="42">
        <f>SUM(G222:G224)</f>
        <v>4358737</v>
      </c>
      <c r="H221" s="42">
        <f>I221+M221</f>
        <v>4810352</v>
      </c>
      <c r="I221" s="42">
        <f>J221+K221+L221</f>
        <v>1202568</v>
      </c>
      <c r="J221" s="42"/>
      <c r="K221" s="42"/>
      <c r="L221" s="42">
        <f>SUM(L222:L224)</f>
        <v>1202568</v>
      </c>
      <c r="M221" s="42">
        <f>N221+O221+P221+Q221</f>
        <v>3607784</v>
      </c>
      <c r="N221" s="42"/>
      <c r="O221" s="42"/>
      <c r="P221" s="42"/>
      <c r="Q221" s="42">
        <f>SUM(Q222:Q224)</f>
        <v>3607784</v>
      </c>
    </row>
    <row r="222" spans="1:17" ht="11.25" customHeight="1">
      <c r="A222" s="47"/>
      <c r="B222" s="53" t="s">
        <v>86</v>
      </c>
      <c r="C222" s="11"/>
      <c r="D222" s="11"/>
      <c r="E222" s="19">
        <f>F222+G222</f>
        <v>512696</v>
      </c>
      <c r="F222" s="19">
        <v>128174</v>
      </c>
      <c r="G222" s="19">
        <v>384522</v>
      </c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1.25">
      <c r="A223" s="47"/>
      <c r="B223" s="72">
        <v>2007</v>
      </c>
      <c r="C223" s="11">
        <v>24</v>
      </c>
      <c r="D223" s="107">
        <v>853</v>
      </c>
      <c r="E223" s="19">
        <f>F223+G223</f>
        <v>4810352</v>
      </c>
      <c r="F223" s="19">
        <v>1202568</v>
      </c>
      <c r="G223" s="19">
        <v>3607784</v>
      </c>
      <c r="H223" s="25">
        <f>I223+M223</f>
        <v>4810352</v>
      </c>
      <c r="I223" s="24">
        <f>J223+K223+L223</f>
        <v>1202568</v>
      </c>
      <c r="J223" s="25"/>
      <c r="K223" s="25"/>
      <c r="L223" s="25">
        <v>1202568</v>
      </c>
      <c r="M223" s="25">
        <f>N223+O223+Q223</f>
        <v>3607784</v>
      </c>
      <c r="N223" s="25"/>
      <c r="O223" s="25"/>
      <c r="P223" s="25"/>
      <c r="Q223" s="25">
        <v>3607784</v>
      </c>
    </row>
    <row r="224" spans="1:17" ht="11.25">
      <c r="A224" s="47"/>
      <c r="B224" s="72">
        <v>2008</v>
      </c>
      <c r="C224" s="11"/>
      <c r="D224" s="107">
        <v>85395</v>
      </c>
      <c r="E224" s="23">
        <f>F224+G224</f>
        <v>488575</v>
      </c>
      <c r="F224" s="23">
        <v>122144</v>
      </c>
      <c r="G224" s="23">
        <v>366431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1.25" hidden="1">
      <c r="A225" s="47"/>
      <c r="B225" s="62" t="s">
        <v>87</v>
      </c>
      <c r="C225" s="12"/>
      <c r="D225" s="12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ht="33.75" hidden="1">
      <c r="A226" s="43"/>
      <c r="B226" s="53" t="s">
        <v>83</v>
      </c>
      <c r="C226" s="11"/>
      <c r="D226" s="11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33.75" hidden="1">
      <c r="A227" s="47"/>
      <c r="B227" s="53" t="s">
        <v>144</v>
      </c>
      <c r="C227" s="11"/>
      <c r="D227" s="11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56.25" hidden="1">
      <c r="A228" s="47"/>
      <c r="B228" s="53" t="s">
        <v>115</v>
      </c>
      <c r="C228" s="11"/>
      <c r="D228" s="1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22.5" hidden="1">
      <c r="A229" s="47" t="s">
        <v>56</v>
      </c>
      <c r="B229" s="64" t="s">
        <v>93</v>
      </c>
      <c r="C229" s="11"/>
      <c r="D229" s="1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11.25" hidden="1">
      <c r="A230" s="47"/>
      <c r="B230" s="69" t="s">
        <v>36</v>
      </c>
      <c r="C230" s="14"/>
      <c r="D230" s="14"/>
      <c r="E230" s="42">
        <f>F230+G230</f>
        <v>592027</v>
      </c>
      <c r="F230" s="42">
        <f>SUM(F231:F233)</f>
        <v>148007</v>
      </c>
      <c r="G230" s="42">
        <f>SUM(G231:G233)</f>
        <v>444020</v>
      </c>
      <c r="H230" s="42">
        <f>I230+M230</f>
        <v>382105</v>
      </c>
      <c r="I230" s="42">
        <f>J230+K230+L230</f>
        <v>95526</v>
      </c>
      <c r="J230" s="42"/>
      <c r="K230" s="42"/>
      <c r="L230" s="42">
        <f>SUM(L231:L233)</f>
        <v>95526</v>
      </c>
      <c r="M230" s="42">
        <f>N230+O230+P230+Q230</f>
        <v>286579</v>
      </c>
      <c r="N230" s="42"/>
      <c r="O230" s="42"/>
      <c r="P230" s="42"/>
      <c r="Q230" s="42">
        <f>SUM(Q231:Q233)</f>
        <v>286579</v>
      </c>
    </row>
    <row r="231" spans="1:17" ht="11.25" customHeight="1" hidden="1">
      <c r="A231" s="47"/>
      <c r="B231" s="53" t="s">
        <v>86</v>
      </c>
      <c r="C231" s="11"/>
      <c r="D231" s="11"/>
      <c r="E231" s="19">
        <f>F231+G231</f>
        <v>209922</v>
      </c>
      <c r="F231" s="19">
        <v>52481</v>
      </c>
      <c r="G231" s="19">
        <v>157441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1.25" hidden="1">
      <c r="A232" s="47"/>
      <c r="B232" s="72">
        <v>2007</v>
      </c>
      <c r="C232" s="11">
        <v>23</v>
      </c>
      <c r="D232" s="107">
        <v>750</v>
      </c>
      <c r="E232" s="23">
        <f>F232+G232</f>
        <v>382105</v>
      </c>
      <c r="F232" s="23">
        <v>95526</v>
      </c>
      <c r="G232" s="23">
        <v>286579</v>
      </c>
      <c r="H232" s="25">
        <f>I232+M232</f>
        <v>382105</v>
      </c>
      <c r="I232" s="24">
        <f>J232+K232+L232</f>
        <v>95526</v>
      </c>
      <c r="J232" s="25"/>
      <c r="K232" s="25"/>
      <c r="L232" s="25">
        <v>95526</v>
      </c>
      <c r="M232" s="25">
        <f>N232+O232+P232+Q232</f>
        <v>286579</v>
      </c>
      <c r="N232" s="25"/>
      <c r="O232" s="25"/>
      <c r="P232" s="25"/>
      <c r="Q232" s="25">
        <v>286579</v>
      </c>
    </row>
    <row r="233" spans="1:17" ht="11.25" hidden="1">
      <c r="A233" s="47"/>
      <c r="B233" s="72">
        <v>2008</v>
      </c>
      <c r="C233" s="11"/>
      <c r="D233" s="107">
        <v>75023</v>
      </c>
      <c r="E233" s="23"/>
      <c r="F233" s="23"/>
      <c r="G233" s="23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1.25" hidden="1">
      <c r="A234" s="47"/>
      <c r="B234" s="62" t="s">
        <v>87</v>
      </c>
      <c r="C234" s="12"/>
      <c r="D234" s="12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ht="33.75" hidden="1">
      <c r="A235" s="43"/>
      <c r="B235" s="53" t="s">
        <v>83</v>
      </c>
      <c r="C235" s="11"/>
      <c r="D235" s="11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33.75" hidden="1">
      <c r="A236" s="47"/>
      <c r="B236" s="53" t="s">
        <v>143</v>
      </c>
      <c r="C236" s="11"/>
      <c r="D236" s="11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25.5" customHeight="1" hidden="1">
      <c r="A237" s="47"/>
      <c r="B237" s="53" t="s">
        <v>92</v>
      </c>
      <c r="C237" s="11"/>
      <c r="D237" s="11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22.5" hidden="1">
      <c r="A238" s="47" t="s">
        <v>109</v>
      </c>
      <c r="B238" s="64" t="s">
        <v>96</v>
      </c>
      <c r="C238" s="11"/>
      <c r="D238" s="11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11.25" hidden="1">
      <c r="A239" s="47"/>
      <c r="B239" s="69" t="s">
        <v>36</v>
      </c>
      <c r="C239" s="14"/>
      <c r="D239" s="14"/>
      <c r="E239" s="42">
        <f>F239+G239</f>
        <v>1139941</v>
      </c>
      <c r="F239" s="42">
        <f>SUM(F240:F242)</f>
        <v>284986</v>
      </c>
      <c r="G239" s="42">
        <f>SUM(G240:G242)</f>
        <v>854955</v>
      </c>
      <c r="H239" s="42">
        <f>I239+M239</f>
        <v>835251</v>
      </c>
      <c r="I239" s="42">
        <f>J239+K239+L239</f>
        <v>208813</v>
      </c>
      <c r="J239" s="42"/>
      <c r="K239" s="42"/>
      <c r="L239" s="42">
        <f>SUM(L240:L242)</f>
        <v>208813</v>
      </c>
      <c r="M239" s="42">
        <f>N239+O239+P239+Q239</f>
        <v>626438</v>
      </c>
      <c r="N239" s="42"/>
      <c r="O239" s="42"/>
      <c r="P239" s="42"/>
      <c r="Q239" s="42">
        <f>SUM(Q240:Q242)</f>
        <v>626438</v>
      </c>
    </row>
    <row r="240" spans="1:17" ht="11.25" customHeight="1" hidden="1">
      <c r="A240" s="47"/>
      <c r="B240" s="53" t="s">
        <v>86</v>
      </c>
      <c r="C240" s="11"/>
      <c r="D240" s="11"/>
      <c r="E240" s="19">
        <f>F240+G240</f>
        <v>304690</v>
      </c>
      <c r="F240" s="19">
        <v>76173</v>
      </c>
      <c r="G240" s="19">
        <v>228517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11.25" hidden="1">
      <c r="A241" s="47"/>
      <c r="B241" s="72">
        <v>2007</v>
      </c>
      <c r="C241" s="11">
        <v>24</v>
      </c>
      <c r="D241" s="107">
        <v>750</v>
      </c>
      <c r="E241" s="19">
        <f>F241+G241</f>
        <v>835251</v>
      </c>
      <c r="F241" s="19">
        <v>208813</v>
      </c>
      <c r="G241" s="19">
        <v>626438</v>
      </c>
      <c r="H241" s="25">
        <f>I241+M241</f>
        <v>835251</v>
      </c>
      <c r="I241" s="24">
        <f>J241+K241+L241</f>
        <v>208813</v>
      </c>
      <c r="J241" s="25"/>
      <c r="K241" s="25"/>
      <c r="L241" s="25">
        <v>208813</v>
      </c>
      <c r="M241" s="25">
        <f>N241+O241+P241+Q241</f>
        <v>626438</v>
      </c>
      <c r="N241" s="25"/>
      <c r="O241" s="25"/>
      <c r="P241" s="25"/>
      <c r="Q241" s="25">
        <v>626438</v>
      </c>
    </row>
    <row r="242" spans="1:17" ht="11.25" hidden="1">
      <c r="A242" s="47"/>
      <c r="B242" s="72">
        <v>2008</v>
      </c>
      <c r="C242" s="11"/>
      <c r="D242" s="107">
        <v>75095</v>
      </c>
      <c r="E242" s="23"/>
      <c r="F242" s="23"/>
      <c r="G242" s="23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1.25" hidden="1">
      <c r="A243" s="44"/>
      <c r="B243" s="62" t="s">
        <v>87</v>
      </c>
      <c r="C243" s="12"/>
      <c r="D243" s="12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ht="33.75" hidden="1">
      <c r="A244" s="47"/>
      <c r="B244" s="55" t="s">
        <v>80</v>
      </c>
      <c r="C244" s="11"/>
      <c r="D244" s="11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33.75" hidden="1">
      <c r="A245" s="47"/>
      <c r="B245" s="45" t="s">
        <v>81</v>
      </c>
      <c r="C245" s="11"/>
      <c r="D245" s="11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45" hidden="1">
      <c r="A246" s="47"/>
      <c r="B246" s="45" t="s">
        <v>82</v>
      </c>
      <c r="C246" s="11"/>
      <c r="D246" s="11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33.75" hidden="1">
      <c r="A247" s="47" t="s">
        <v>119</v>
      </c>
      <c r="B247" s="38" t="s">
        <v>120</v>
      </c>
      <c r="C247" s="11"/>
      <c r="D247" s="11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11.25" hidden="1">
      <c r="A248" s="47"/>
      <c r="B248" s="69" t="s">
        <v>36</v>
      </c>
      <c r="C248" s="14"/>
      <c r="D248" s="14"/>
      <c r="E248" s="42">
        <f>F248+G248</f>
        <v>88285</v>
      </c>
      <c r="F248" s="42">
        <f>SUM(F249:F252)</f>
        <v>18191</v>
      </c>
      <c r="G248" s="42">
        <f>SUM(G249:G252)</f>
        <v>70094</v>
      </c>
      <c r="H248" s="42">
        <f>I248+M248</f>
        <v>88285</v>
      </c>
      <c r="I248" s="42">
        <f>J248+K248+L248</f>
        <v>18191</v>
      </c>
      <c r="J248" s="42">
        <f>SUM(J249:J252)</f>
        <v>0</v>
      </c>
      <c r="K248" s="42">
        <f>SUM(K249:K252)</f>
        <v>0</v>
      </c>
      <c r="L248" s="42">
        <f>SUM(L249:L252)</f>
        <v>18191</v>
      </c>
      <c r="M248" s="42">
        <f>N248+O248+P248+Q248</f>
        <v>70094</v>
      </c>
      <c r="N248" s="42">
        <f>SUM(N249:N252)</f>
        <v>0</v>
      </c>
      <c r="O248" s="42">
        <f>SUM(O249:O252)</f>
        <v>0</v>
      </c>
      <c r="P248" s="42">
        <f>SUM(P249:P252)</f>
        <v>0</v>
      </c>
      <c r="Q248" s="42">
        <f>SUM(Q249:Q252)</f>
        <v>70094</v>
      </c>
    </row>
    <row r="249" spans="1:17" ht="14.25" customHeight="1" hidden="1">
      <c r="A249" s="47"/>
      <c r="B249" s="61">
        <v>2006</v>
      </c>
      <c r="C249" s="11"/>
      <c r="D249" s="11">
        <v>852</v>
      </c>
      <c r="E249" s="19">
        <f>F249+G249</f>
        <v>0</v>
      </c>
      <c r="F249" s="23"/>
      <c r="G249" s="23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4.25" customHeight="1" hidden="1">
      <c r="A250" s="47"/>
      <c r="B250" s="45">
        <v>2007</v>
      </c>
      <c r="C250" s="11">
        <v>22</v>
      </c>
      <c r="D250" s="11"/>
      <c r="E250" s="19">
        <f>F250+G250</f>
        <v>88285</v>
      </c>
      <c r="F250" s="19">
        <v>18191</v>
      </c>
      <c r="G250" s="23">
        <v>70094</v>
      </c>
      <c r="H250" s="25">
        <f>I250+M250</f>
        <v>88285</v>
      </c>
      <c r="I250" s="25">
        <f>J250+K250+L250</f>
        <v>18191</v>
      </c>
      <c r="J250" s="25"/>
      <c r="K250" s="25"/>
      <c r="L250" s="25">
        <v>18191</v>
      </c>
      <c r="M250" s="25">
        <f>N250+O250+P250+Q250</f>
        <v>70094</v>
      </c>
      <c r="N250" s="25"/>
      <c r="O250" s="25"/>
      <c r="P250" s="25"/>
      <c r="Q250" s="25">
        <v>70094</v>
      </c>
    </row>
    <row r="251" spans="1:17" ht="14.25" customHeight="1" hidden="1">
      <c r="A251" s="47"/>
      <c r="B251" s="45">
        <v>2008</v>
      </c>
      <c r="C251" s="11"/>
      <c r="D251" s="11">
        <v>85295</v>
      </c>
      <c r="E251" s="19"/>
      <c r="F251" s="19"/>
      <c r="G251" s="23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4.25" customHeight="1" hidden="1">
      <c r="A252" s="47"/>
      <c r="B252" s="62" t="s">
        <v>21</v>
      </c>
      <c r="C252" s="12"/>
      <c r="D252" s="12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ht="33.75" hidden="1">
      <c r="A253" s="47"/>
      <c r="B253" s="53" t="s">
        <v>83</v>
      </c>
      <c r="C253" s="11"/>
      <c r="D253" s="11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33.75" hidden="1">
      <c r="A254" s="47"/>
      <c r="B254" s="53" t="s">
        <v>122</v>
      </c>
      <c r="C254" s="11"/>
      <c r="D254" s="11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45" customHeight="1" hidden="1">
      <c r="A255" s="47"/>
      <c r="B255" s="53" t="s">
        <v>123</v>
      </c>
      <c r="C255" s="11"/>
      <c r="D255" s="11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22.5" hidden="1">
      <c r="A256" s="47" t="s">
        <v>121</v>
      </c>
      <c r="B256" s="64" t="s">
        <v>141</v>
      </c>
      <c r="C256" s="11"/>
      <c r="D256" s="11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11.25" hidden="1">
      <c r="A257" s="47"/>
      <c r="B257" s="69" t="s">
        <v>36</v>
      </c>
      <c r="C257" s="14"/>
      <c r="D257" s="14"/>
      <c r="E257" s="42">
        <f>F257+G257</f>
        <v>711450</v>
      </c>
      <c r="F257" s="42">
        <f>SUM(F258:F260)</f>
        <v>177862</v>
      </c>
      <c r="G257" s="42">
        <f>SUM(G258:G260)</f>
        <v>533588</v>
      </c>
      <c r="H257" s="42">
        <f>I257+M257</f>
        <v>711450</v>
      </c>
      <c r="I257" s="42">
        <f>J257+K257+L257</f>
        <v>177862</v>
      </c>
      <c r="J257" s="42"/>
      <c r="K257" s="42"/>
      <c r="L257" s="42">
        <f>SUM(L258:L260)</f>
        <v>177862</v>
      </c>
      <c r="M257" s="42">
        <f>N257+O257+P257+Q257</f>
        <v>533588</v>
      </c>
      <c r="N257" s="42"/>
      <c r="O257" s="42"/>
      <c r="P257" s="42"/>
      <c r="Q257" s="42">
        <f>SUM(Q258:Q260)</f>
        <v>533588</v>
      </c>
    </row>
    <row r="258" spans="1:17" ht="11.25" customHeight="1" hidden="1">
      <c r="A258" s="47"/>
      <c r="B258" s="53" t="s">
        <v>86</v>
      </c>
      <c r="C258" s="11"/>
      <c r="D258" s="11"/>
      <c r="E258" s="19">
        <f>F258+G258</f>
        <v>0</v>
      </c>
      <c r="F258" s="19">
        <v>0</v>
      </c>
      <c r="G258" s="19">
        <v>0</v>
      </c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11.25" hidden="1">
      <c r="A259" s="47"/>
      <c r="B259" s="72">
        <v>2007</v>
      </c>
      <c r="C259" s="11">
        <v>22</v>
      </c>
      <c r="D259" s="107">
        <v>852</v>
      </c>
      <c r="E259" s="19">
        <f>F259+G259</f>
        <v>711450</v>
      </c>
      <c r="F259" s="19">
        <v>177862</v>
      </c>
      <c r="G259" s="19">
        <v>533588</v>
      </c>
      <c r="H259" s="25">
        <f>I259+M259</f>
        <v>711450</v>
      </c>
      <c r="I259" s="24">
        <f>J259+K259+L259</f>
        <v>177862</v>
      </c>
      <c r="J259" s="25"/>
      <c r="K259" s="25"/>
      <c r="L259" s="25">
        <v>177862</v>
      </c>
      <c r="M259" s="25">
        <f>N259+O259+P259+Q259</f>
        <v>533588</v>
      </c>
      <c r="N259" s="25"/>
      <c r="O259" s="25"/>
      <c r="P259" s="25"/>
      <c r="Q259" s="25">
        <v>533588</v>
      </c>
    </row>
    <row r="260" spans="1:17" ht="11.25" hidden="1">
      <c r="A260" s="47"/>
      <c r="B260" s="72">
        <v>2008</v>
      </c>
      <c r="C260" s="11"/>
      <c r="D260" s="107">
        <v>85295</v>
      </c>
      <c r="E260" s="23"/>
      <c r="F260" s="23"/>
      <c r="G260" s="23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4.25" customHeight="1" hidden="1">
      <c r="A261" s="44"/>
      <c r="B261" s="62" t="s">
        <v>21</v>
      </c>
      <c r="C261" s="12"/>
      <c r="D261" s="12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ht="33.75" hidden="1">
      <c r="A262" s="47"/>
      <c r="B262" s="53" t="s">
        <v>83</v>
      </c>
      <c r="C262" s="11"/>
      <c r="D262" s="11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33.75" hidden="1">
      <c r="A263" s="47"/>
      <c r="B263" s="53" t="s">
        <v>122</v>
      </c>
      <c r="C263" s="11"/>
      <c r="D263" s="11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48" customHeight="1" hidden="1">
      <c r="A264" s="47"/>
      <c r="B264" s="53" t="s">
        <v>123</v>
      </c>
      <c r="C264" s="11"/>
      <c r="D264" s="11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22.5" hidden="1">
      <c r="A265" s="47" t="s">
        <v>124</v>
      </c>
      <c r="B265" s="64" t="s">
        <v>142</v>
      </c>
      <c r="C265" s="11"/>
      <c r="D265" s="11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11.25" hidden="1">
      <c r="A266" s="47"/>
      <c r="B266" s="69" t="s">
        <v>36</v>
      </c>
      <c r="C266" s="14"/>
      <c r="D266" s="14"/>
      <c r="E266" s="42">
        <f>F266+G266</f>
        <v>1301600</v>
      </c>
      <c r="F266" s="42">
        <f>SUM(F267:F269)</f>
        <v>415861</v>
      </c>
      <c r="G266" s="42">
        <f>SUM(G267:G269)</f>
        <v>885739</v>
      </c>
      <c r="H266" s="42">
        <f>I266+M266</f>
        <v>1301600</v>
      </c>
      <c r="I266" s="42">
        <f>J266+K266+L266</f>
        <v>415861</v>
      </c>
      <c r="J266" s="42"/>
      <c r="K266" s="42"/>
      <c r="L266" s="42">
        <f>SUM(L267:L269)</f>
        <v>415861</v>
      </c>
      <c r="M266" s="42">
        <f>N266+O266+P266+Q266</f>
        <v>885739</v>
      </c>
      <c r="N266" s="42"/>
      <c r="O266" s="42"/>
      <c r="P266" s="42"/>
      <c r="Q266" s="42">
        <f>SUM(Q267:Q269)</f>
        <v>885739</v>
      </c>
    </row>
    <row r="267" spans="1:17" ht="11.25" customHeight="1" hidden="1">
      <c r="A267" s="47"/>
      <c r="B267" s="53" t="s">
        <v>86</v>
      </c>
      <c r="C267" s="11"/>
      <c r="D267" s="11"/>
      <c r="E267" s="19">
        <f>F267+G267</f>
        <v>0</v>
      </c>
      <c r="F267" s="19">
        <v>0</v>
      </c>
      <c r="G267" s="19">
        <v>0</v>
      </c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1.25" hidden="1">
      <c r="A268" s="47"/>
      <c r="B268" s="72">
        <v>2007</v>
      </c>
      <c r="C268" s="11">
        <v>22</v>
      </c>
      <c r="D268" s="107">
        <v>801</v>
      </c>
      <c r="E268" s="19">
        <f>F268+G268</f>
        <v>1301600</v>
      </c>
      <c r="F268" s="19">
        <v>415861</v>
      </c>
      <c r="G268" s="19">
        <v>885739</v>
      </c>
      <c r="H268" s="25">
        <f>I268+M268</f>
        <v>1301600</v>
      </c>
      <c r="I268" s="24">
        <f>J268+K268+L268</f>
        <v>415861</v>
      </c>
      <c r="J268" s="25"/>
      <c r="K268" s="25"/>
      <c r="L268" s="25">
        <v>415861</v>
      </c>
      <c r="M268" s="25">
        <f>N268+O268+P268+Q268</f>
        <v>885739</v>
      </c>
      <c r="N268" s="25"/>
      <c r="O268" s="25"/>
      <c r="P268" s="25"/>
      <c r="Q268" s="25">
        <v>885739</v>
      </c>
    </row>
    <row r="269" spans="1:17" ht="11.25" hidden="1">
      <c r="A269" s="47"/>
      <c r="B269" s="72">
        <v>2008</v>
      </c>
      <c r="C269" s="11"/>
      <c r="D269" s="107">
        <v>80195</v>
      </c>
      <c r="E269" s="23"/>
      <c r="F269" s="23"/>
      <c r="G269" s="23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14.25" customHeight="1" hidden="1">
      <c r="A270" s="44"/>
      <c r="B270" s="62" t="s">
        <v>21</v>
      </c>
      <c r="C270" s="12"/>
      <c r="D270" s="12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ht="33.75" hidden="1">
      <c r="A271" s="43"/>
      <c r="B271" s="53" t="s">
        <v>83</v>
      </c>
      <c r="C271" s="11"/>
      <c r="D271" s="37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45" hidden="1">
      <c r="A272" s="47"/>
      <c r="B272" s="45" t="s">
        <v>53</v>
      </c>
      <c r="C272" s="11"/>
      <c r="D272" s="37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22.5" hidden="1">
      <c r="A273" s="47"/>
      <c r="B273" s="45" t="s">
        <v>128</v>
      </c>
      <c r="C273" s="11"/>
      <c r="D273" s="37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33.75" hidden="1">
      <c r="A274" s="47" t="s">
        <v>130</v>
      </c>
      <c r="B274" s="38" t="s">
        <v>129</v>
      </c>
      <c r="C274" s="11"/>
      <c r="D274" s="37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12" customHeight="1" hidden="1">
      <c r="A275" s="47"/>
      <c r="B275" s="69" t="s">
        <v>36</v>
      </c>
      <c r="C275" s="14"/>
      <c r="D275" s="71"/>
      <c r="E275" s="42">
        <f>F275+G275</f>
        <v>21500</v>
      </c>
      <c r="F275" s="42">
        <f>SUM(F276:F279)</f>
        <v>5375</v>
      </c>
      <c r="G275" s="42">
        <f>SUM(G276:G279)</f>
        <v>16125</v>
      </c>
      <c r="H275" s="42">
        <f>I275+M275</f>
        <v>6500</v>
      </c>
      <c r="I275" s="42">
        <f>J275+K275+L275</f>
        <v>1625</v>
      </c>
      <c r="J275" s="42"/>
      <c r="K275" s="42"/>
      <c r="L275" s="42">
        <f>SUM(L277:L279)</f>
        <v>1625</v>
      </c>
      <c r="M275" s="42">
        <f>N275+O275+P275+Q275</f>
        <v>4875</v>
      </c>
      <c r="N275" s="42"/>
      <c r="O275" s="42"/>
      <c r="P275" s="42"/>
      <c r="Q275" s="42">
        <f>SUM(Q276:Q279)</f>
        <v>4875</v>
      </c>
    </row>
    <row r="276" spans="1:17" ht="12" customHeight="1" hidden="1">
      <c r="A276" s="47"/>
      <c r="B276" s="61" t="s">
        <v>32</v>
      </c>
      <c r="C276" s="11"/>
      <c r="D276" s="37">
        <v>851</v>
      </c>
      <c r="E276" s="25">
        <f>F276+G276</f>
        <v>15000</v>
      </c>
      <c r="F276" s="25">
        <v>3750</v>
      </c>
      <c r="G276" s="25">
        <v>11250</v>
      </c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12" customHeight="1" hidden="1">
      <c r="A277" s="47"/>
      <c r="B277" s="45">
        <v>2005</v>
      </c>
      <c r="C277" s="11">
        <v>323</v>
      </c>
      <c r="D277" s="37"/>
      <c r="E277" s="25">
        <f>F277+G277</f>
        <v>0</v>
      </c>
      <c r="F277" s="25">
        <v>0</v>
      </c>
      <c r="G277" s="25">
        <v>0</v>
      </c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12" customHeight="1" hidden="1">
      <c r="A278" s="47"/>
      <c r="B278" s="45">
        <v>2006</v>
      </c>
      <c r="C278" s="11"/>
      <c r="D278" s="37">
        <v>85195</v>
      </c>
      <c r="E278" s="25">
        <f>F278+G278</f>
        <v>0</v>
      </c>
      <c r="F278" s="25">
        <v>0</v>
      </c>
      <c r="G278" s="25">
        <v>0</v>
      </c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ht="12" customHeight="1" hidden="1">
      <c r="A279" s="47"/>
      <c r="B279" s="61">
        <v>2007</v>
      </c>
      <c r="C279" s="11"/>
      <c r="D279" s="37"/>
      <c r="E279" s="23">
        <f>F279+G279</f>
        <v>6500</v>
      </c>
      <c r="F279" s="23">
        <v>1625</v>
      </c>
      <c r="G279" s="23">
        <v>4875</v>
      </c>
      <c r="H279" s="25">
        <f>I279+M279</f>
        <v>6500</v>
      </c>
      <c r="I279" s="25">
        <f>J279+K279+L279</f>
        <v>1625</v>
      </c>
      <c r="J279" s="25"/>
      <c r="K279" s="25"/>
      <c r="L279" s="25">
        <v>1625</v>
      </c>
      <c r="M279" s="25">
        <f>N279+O279+P279+Q279</f>
        <v>4875</v>
      </c>
      <c r="N279" s="25"/>
      <c r="O279" s="25"/>
      <c r="P279" s="25"/>
      <c r="Q279" s="25">
        <v>4875</v>
      </c>
    </row>
    <row r="280" spans="1:17" ht="12" customHeight="1" hidden="1">
      <c r="A280" s="44"/>
      <c r="B280" s="62" t="s">
        <v>21</v>
      </c>
      <c r="C280" s="12"/>
      <c r="D280" s="7"/>
      <c r="E280" s="19"/>
      <c r="F280" s="19"/>
      <c r="G280" s="19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ht="33.75" hidden="1">
      <c r="A281" s="43"/>
      <c r="B281" s="53" t="s">
        <v>83</v>
      </c>
      <c r="C281" s="11"/>
      <c r="D281" s="37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ht="33.75" hidden="1">
      <c r="A282" s="47"/>
      <c r="B282" s="45" t="s">
        <v>138</v>
      </c>
      <c r="C282" s="11"/>
      <c r="D282" s="37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56.25" hidden="1">
      <c r="A283" s="47"/>
      <c r="B283" s="45" t="s">
        <v>115</v>
      </c>
      <c r="C283" s="11"/>
      <c r="D283" s="37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35.25" customHeight="1" hidden="1">
      <c r="A284" s="47" t="s">
        <v>140</v>
      </c>
      <c r="B284" s="38" t="s">
        <v>139</v>
      </c>
      <c r="C284" s="11"/>
      <c r="D284" s="37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2" customHeight="1" hidden="1">
      <c r="A285" s="47"/>
      <c r="B285" s="69" t="s">
        <v>36</v>
      </c>
      <c r="C285" s="14"/>
      <c r="D285" s="71"/>
      <c r="E285" s="42">
        <f>F285+G285</f>
        <v>239528</v>
      </c>
      <c r="F285" s="42">
        <f>SUM(F286:F288)</f>
        <v>59882</v>
      </c>
      <c r="G285" s="42">
        <f>SUM(G286:G288)</f>
        <v>179646</v>
      </c>
      <c r="H285" s="42">
        <f>I285+M285</f>
        <v>79224</v>
      </c>
      <c r="I285" s="42">
        <f>J285+K285+L285</f>
        <v>19806</v>
      </c>
      <c r="J285" s="42"/>
      <c r="K285" s="42"/>
      <c r="L285" s="42">
        <f>SUM(L287:L288)</f>
        <v>19806</v>
      </c>
      <c r="M285" s="42">
        <f>N285+O285+P285+Q285</f>
        <v>59418</v>
      </c>
      <c r="N285" s="42"/>
      <c r="O285" s="42"/>
      <c r="P285" s="42"/>
      <c r="Q285" s="42">
        <f>SUM(Q286:Q288)</f>
        <v>59418</v>
      </c>
    </row>
    <row r="286" spans="1:17" ht="12" customHeight="1" hidden="1">
      <c r="A286" s="47"/>
      <c r="B286" s="61" t="s">
        <v>101</v>
      </c>
      <c r="C286" s="11"/>
      <c r="D286" s="37">
        <v>801</v>
      </c>
      <c r="E286" s="25">
        <f>F286+G286</f>
        <v>29575</v>
      </c>
      <c r="F286" s="25">
        <v>7394</v>
      </c>
      <c r="G286" s="25">
        <v>22181</v>
      </c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2" customHeight="1" hidden="1">
      <c r="A287" s="47"/>
      <c r="B287" s="45">
        <v>2006</v>
      </c>
      <c r="C287" s="11">
        <v>23</v>
      </c>
      <c r="D287" s="37"/>
      <c r="E287" s="25">
        <f>F287+G287</f>
        <v>130729</v>
      </c>
      <c r="F287" s="25">
        <v>32682</v>
      </c>
      <c r="G287" s="25">
        <v>98047</v>
      </c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2" customHeight="1" hidden="1">
      <c r="A288" s="47"/>
      <c r="B288" s="61">
        <v>2007</v>
      </c>
      <c r="C288" s="11"/>
      <c r="D288" s="37">
        <v>80195</v>
      </c>
      <c r="E288" s="23">
        <f>F288+G288</f>
        <v>79224</v>
      </c>
      <c r="F288" s="23">
        <v>19806</v>
      </c>
      <c r="G288" s="23">
        <v>59418</v>
      </c>
      <c r="H288" s="25">
        <f>I288+M288</f>
        <v>79224</v>
      </c>
      <c r="I288" s="25">
        <f>J288+K288+L288</f>
        <v>19806</v>
      </c>
      <c r="J288" s="25"/>
      <c r="K288" s="25"/>
      <c r="L288" s="25">
        <v>19806</v>
      </c>
      <c r="M288" s="25">
        <f>N288+O288+P288+Q288</f>
        <v>59418</v>
      </c>
      <c r="N288" s="25"/>
      <c r="O288" s="25"/>
      <c r="P288" s="25"/>
      <c r="Q288" s="25">
        <v>59418</v>
      </c>
    </row>
    <row r="289" spans="1:17" ht="12" customHeight="1" hidden="1">
      <c r="A289" s="44"/>
      <c r="B289" s="62" t="s">
        <v>21</v>
      </c>
      <c r="C289" s="12"/>
      <c r="D289" s="7"/>
      <c r="E289" s="19"/>
      <c r="F289" s="19"/>
      <c r="G289" s="19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ht="11.25" hidden="1">
      <c r="A290" s="47"/>
      <c r="B290" s="65"/>
      <c r="C290" s="11"/>
      <c r="D290" s="11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ht="11.25" hidden="1">
      <c r="A291" s="47"/>
      <c r="B291" s="65"/>
      <c r="C291" s="11"/>
      <c r="D291" s="11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11.25" hidden="1">
      <c r="A292" s="47"/>
      <c r="B292" s="65"/>
      <c r="C292" s="11"/>
      <c r="D292" s="11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11.25" hidden="1">
      <c r="A293" s="47"/>
      <c r="B293" s="65"/>
      <c r="C293" s="11"/>
      <c r="D293" s="11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11.25" hidden="1">
      <c r="A294" s="47"/>
      <c r="B294" s="65"/>
      <c r="C294" s="11"/>
      <c r="D294" s="11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1.25" hidden="1">
      <c r="A295" s="47"/>
      <c r="B295" s="65"/>
      <c r="C295" s="11"/>
      <c r="D295" s="11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1.25" hidden="1">
      <c r="A296" s="47"/>
      <c r="B296" s="65"/>
      <c r="C296" s="11"/>
      <c r="D296" s="11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11.25" hidden="1">
      <c r="A297" s="47"/>
      <c r="B297" s="65"/>
      <c r="C297" s="11"/>
      <c r="D297" s="11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1.25" hidden="1">
      <c r="A298" s="47"/>
      <c r="B298" s="65"/>
      <c r="C298" s="11"/>
      <c r="D298" s="11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11.25" hidden="1">
      <c r="A299" s="47"/>
      <c r="B299" s="65"/>
      <c r="C299" s="11"/>
      <c r="D299" s="11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1.25" hidden="1">
      <c r="A300" s="47"/>
      <c r="B300" s="65"/>
      <c r="C300" s="11"/>
      <c r="D300" s="11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ht="27" customHeight="1">
      <c r="A301" s="89"/>
      <c r="B301" s="90" t="s">
        <v>67</v>
      </c>
      <c r="C301" s="14"/>
      <c r="D301" s="14"/>
      <c r="E301" s="42">
        <f>F301+G301</f>
        <v>4729881</v>
      </c>
      <c r="F301" s="42">
        <f>F306+F313+F320+F327+F334+F341+F348+F355+F363</f>
        <v>894988</v>
      </c>
      <c r="G301" s="42">
        <f>G306+G313+G320+G327+G334+G341+G348+G355+G363</f>
        <v>3834893</v>
      </c>
      <c r="H301" s="42">
        <f>I301+M301</f>
        <v>2946924</v>
      </c>
      <c r="I301" s="42">
        <f>J301+K301+L301</f>
        <v>512500</v>
      </c>
      <c r="J301" s="42"/>
      <c r="K301" s="42"/>
      <c r="L301" s="42">
        <f>L306+L313+L320+L327+L334+L341+L348+L355+L363</f>
        <v>512500</v>
      </c>
      <c r="M301" s="42">
        <f>N301+O301+P301+Q301</f>
        <v>2434424</v>
      </c>
      <c r="N301" s="42"/>
      <c r="O301" s="42"/>
      <c r="P301" s="42"/>
      <c r="Q301" s="42">
        <f>Q306+Q313+Q320+Q327+Q334+Q341+Q348+Q355+Q363</f>
        <v>2434424</v>
      </c>
    </row>
    <row r="302" spans="1:17" ht="33.75" hidden="1">
      <c r="A302" s="74"/>
      <c r="B302" s="55" t="s">
        <v>88</v>
      </c>
      <c r="C302" s="11"/>
      <c r="D302" s="11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ht="67.5" hidden="1">
      <c r="A303" s="74"/>
      <c r="B303" s="45" t="s">
        <v>89</v>
      </c>
      <c r="C303" s="11"/>
      <c r="D303" s="11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ht="11.25" hidden="1">
      <c r="A304" s="74"/>
      <c r="B304" s="54" t="s">
        <v>90</v>
      </c>
      <c r="C304" s="11"/>
      <c r="D304" s="11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ht="45" hidden="1">
      <c r="A305" s="51" t="s">
        <v>110</v>
      </c>
      <c r="B305" s="38" t="s">
        <v>91</v>
      </c>
      <c r="C305" s="11"/>
      <c r="D305" s="11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11.25" hidden="1">
      <c r="A306" s="74"/>
      <c r="B306" s="69" t="s">
        <v>36</v>
      </c>
      <c r="C306" s="2"/>
      <c r="D306" s="2"/>
      <c r="E306" s="42">
        <f>F306+G306</f>
        <v>3579953</v>
      </c>
      <c r="F306" s="42">
        <f>SUM(F307:F309)</f>
        <v>894988</v>
      </c>
      <c r="G306" s="42">
        <f>SUM(G307:G309)</f>
        <v>2684965</v>
      </c>
      <c r="H306" s="42">
        <f>I306+M306</f>
        <v>2050000</v>
      </c>
      <c r="I306" s="42">
        <f>J306+K306+L306</f>
        <v>512500</v>
      </c>
      <c r="J306" s="42"/>
      <c r="K306" s="42"/>
      <c r="L306" s="42">
        <f>SUM(L307:L310)</f>
        <v>512500</v>
      </c>
      <c r="M306" s="42">
        <f>N306+O306+P306+Q306</f>
        <v>1537500</v>
      </c>
      <c r="N306" s="42"/>
      <c r="O306" s="42"/>
      <c r="P306" s="42"/>
      <c r="Q306" s="42">
        <f>SUM(Q307:Q309)</f>
        <v>1537500</v>
      </c>
    </row>
    <row r="307" spans="1:17" ht="11.25" customHeight="1" hidden="1">
      <c r="A307" s="74"/>
      <c r="B307" s="61" t="s">
        <v>86</v>
      </c>
      <c r="C307" s="11"/>
      <c r="D307" s="107">
        <v>853</v>
      </c>
      <c r="E307" s="19">
        <f>F307+G307</f>
        <v>970847</v>
      </c>
      <c r="F307" s="19">
        <v>242712</v>
      </c>
      <c r="G307" s="19">
        <v>728135</v>
      </c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ht="11.25" hidden="1">
      <c r="A308" s="74"/>
      <c r="B308" s="45">
        <v>2007</v>
      </c>
      <c r="C308" s="11">
        <v>21</v>
      </c>
      <c r="D308" s="107">
        <v>85395</v>
      </c>
      <c r="E308" s="19">
        <f>F308+G308</f>
        <v>2050000</v>
      </c>
      <c r="F308" s="19">
        <v>512500</v>
      </c>
      <c r="G308" s="19">
        <v>1537500</v>
      </c>
      <c r="H308" s="25">
        <f>I308+M308</f>
        <v>2050000</v>
      </c>
      <c r="I308" s="25">
        <f>J308+K308+L308</f>
        <v>512500</v>
      </c>
      <c r="J308" s="25"/>
      <c r="K308" s="25"/>
      <c r="L308" s="25">
        <v>512500</v>
      </c>
      <c r="M308" s="25">
        <f>N308+O308+P308+Q308</f>
        <v>1537500</v>
      </c>
      <c r="N308" s="25"/>
      <c r="O308" s="25"/>
      <c r="P308" s="25"/>
      <c r="Q308" s="25">
        <v>1537500</v>
      </c>
    </row>
    <row r="309" spans="1:17" ht="11.25" hidden="1">
      <c r="A309" s="74"/>
      <c r="B309" s="45">
        <v>2008</v>
      </c>
      <c r="C309" s="11"/>
      <c r="D309" s="11"/>
      <c r="E309" s="19">
        <f>F309+G309</f>
        <v>559106</v>
      </c>
      <c r="F309" s="19">
        <v>139776</v>
      </c>
      <c r="G309" s="19">
        <v>419330</v>
      </c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ht="11.25" hidden="1">
      <c r="A310" s="75"/>
      <c r="B310" s="62" t="s">
        <v>21</v>
      </c>
      <c r="C310" s="12"/>
      <c r="D310" s="12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ht="22.5" hidden="1">
      <c r="A311" s="74"/>
      <c r="B311" s="55" t="s">
        <v>55</v>
      </c>
      <c r="C311" s="11"/>
      <c r="D311" s="11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56.25" hidden="1">
      <c r="A312" s="51" t="s">
        <v>111</v>
      </c>
      <c r="B312" s="38" t="s">
        <v>97</v>
      </c>
      <c r="C312" s="11"/>
      <c r="D312" s="11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ht="11.25" hidden="1">
      <c r="A313" s="74"/>
      <c r="B313" s="69" t="s">
        <v>36</v>
      </c>
      <c r="C313" s="14"/>
      <c r="D313" s="14"/>
      <c r="E313" s="42">
        <f>F313+G313</f>
        <v>280915</v>
      </c>
      <c r="F313" s="42">
        <f>SUM(F314:F317)</f>
        <v>0</v>
      </c>
      <c r="G313" s="42">
        <f>SUM(G314:G317)</f>
        <v>280915</v>
      </c>
      <c r="H313" s="42">
        <f>I313+M313</f>
        <v>175717</v>
      </c>
      <c r="I313" s="42">
        <f>SUM(I314:I316)</f>
        <v>0</v>
      </c>
      <c r="J313" s="42">
        <f>SUM(J314:J316)</f>
        <v>0</v>
      </c>
      <c r="K313" s="42">
        <f>SUM(K314:K316)</f>
        <v>0</v>
      </c>
      <c r="L313" s="42">
        <f>SUM(L314:L316)</f>
        <v>0</v>
      </c>
      <c r="M313" s="42">
        <f>N313+O313+P313+Q313</f>
        <v>175717</v>
      </c>
      <c r="N313" s="42">
        <f>SUM(N314:N317)</f>
        <v>0</v>
      </c>
      <c r="O313" s="42">
        <f>SUM(O314:O317)</f>
        <v>0</v>
      </c>
      <c r="P313" s="42">
        <f>SUM(P314:P317)</f>
        <v>0</v>
      </c>
      <c r="Q313" s="42">
        <f>SUM(Q314:Q317)</f>
        <v>175717</v>
      </c>
    </row>
    <row r="314" spans="1:17" ht="15.75" customHeight="1" hidden="1">
      <c r="A314" s="74"/>
      <c r="B314" s="45" t="s">
        <v>86</v>
      </c>
      <c r="C314" s="11"/>
      <c r="D314" s="11">
        <v>801</v>
      </c>
      <c r="E314" s="19">
        <f>F314+G314</f>
        <v>105198</v>
      </c>
      <c r="F314" s="19">
        <v>0</v>
      </c>
      <c r="G314" s="19">
        <v>105198</v>
      </c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1.25" hidden="1">
      <c r="A315" s="74"/>
      <c r="B315" s="45">
        <v>2007</v>
      </c>
      <c r="C315" s="11">
        <v>23</v>
      </c>
      <c r="D315" s="11"/>
      <c r="E315" s="19">
        <f>F315+G315</f>
        <v>175717</v>
      </c>
      <c r="F315" s="19">
        <v>0</v>
      </c>
      <c r="G315" s="19">
        <v>175717</v>
      </c>
      <c r="H315" s="25">
        <f>I315+M315</f>
        <v>175717</v>
      </c>
      <c r="I315" s="25">
        <f>J315+K315+L315</f>
        <v>0</v>
      </c>
      <c r="J315" s="25"/>
      <c r="K315" s="25"/>
      <c r="L315" s="25"/>
      <c r="M315" s="25">
        <f>N315+O315+P315+Q315</f>
        <v>175717</v>
      </c>
      <c r="N315" s="25"/>
      <c r="O315" s="25"/>
      <c r="P315" s="25"/>
      <c r="Q315" s="25">
        <v>175717</v>
      </c>
    </row>
    <row r="316" spans="1:17" ht="11.25" hidden="1">
      <c r="A316" s="74"/>
      <c r="B316" s="55">
        <v>2008</v>
      </c>
      <c r="C316" s="11"/>
      <c r="D316" s="11">
        <v>80101</v>
      </c>
      <c r="E316" s="23"/>
      <c r="F316" s="23"/>
      <c r="G316" s="23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11.25" hidden="1">
      <c r="A317" s="75"/>
      <c r="B317" s="62" t="s">
        <v>21</v>
      </c>
      <c r="C317" s="12"/>
      <c r="D317" s="12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ht="22.5" hidden="1">
      <c r="A318" s="74"/>
      <c r="B318" s="55" t="s">
        <v>55</v>
      </c>
      <c r="C318" s="11"/>
      <c r="D318" s="11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45" hidden="1">
      <c r="A319" s="51" t="s">
        <v>112</v>
      </c>
      <c r="B319" s="38" t="s">
        <v>99</v>
      </c>
      <c r="C319" s="11"/>
      <c r="D319" s="11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ht="11.25" hidden="1">
      <c r="A320" s="74"/>
      <c r="B320" s="69" t="s">
        <v>36</v>
      </c>
      <c r="C320" s="14"/>
      <c r="D320" s="14"/>
      <c r="E320" s="42">
        <f>F320+G320</f>
        <v>55804</v>
      </c>
      <c r="F320" s="42">
        <f>SUM(F321:F324)</f>
        <v>0</v>
      </c>
      <c r="G320" s="42">
        <f>SUM(G321:G324)</f>
        <v>55804</v>
      </c>
      <c r="H320" s="42">
        <f>I320+M320</f>
        <v>27871</v>
      </c>
      <c r="I320" s="42">
        <f>J320+K320+L320</f>
        <v>0</v>
      </c>
      <c r="J320" s="42">
        <f>SUM(J321:J323)</f>
        <v>0</v>
      </c>
      <c r="K320" s="42">
        <f>SUM(K321:K323)</f>
        <v>0</v>
      </c>
      <c r="L320" s="42">
        <f>SUM(L321:L323)</f>
        <v>0</v>
      </c>
      <c r="M320" s="42">
        <f>N320+O320+P320+Q320</f>
        <v>27871</v>
      </c>
      <c r="N320" s="42">
        <f>SUM(N321:N324)</f>
        <v>0</v>
      </c>
      <c r="O320" s="42">
        <f>SUM(O321:O324)</f>
        <v>0</v>
      </c>
      <c r="P320" s="42">
        <f>SUM(P321:P324)</f>
        <v>0</v>
      </c>
      <c r="Q320" s="42">
        <f>SUM(Q321:Q324)</f>
        <v>27871</v>
      </c>
    </row>
    <row r="321" spans="1:17" ht="14.25" customHeight="1" hidden="1">
      <c r="A321" s="74"/>
      <c r="B321" s="45" t="s">
        <v>86</v>
      </c>
      <c r="C321" s="11"/>
      <c r="D321" s="11">
        <v>801</v>
      </c>
      <c r="E321" s="19">
        <f>F321+G321</f>
        <v>27933</v>
      </c>
      <c r="F321" s="19">
        <v>0</v>
      </c>
      <c r="G321" s="19">
        <v>27933</v>
      </c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ht="11.25" hidden="1">
      <c r="A322" s="74"/>
      <c r="B322" s="45">
        <v>2007</v>
      </c>
      <c r="C322" s="11">
        <v>23</v>
      </c>
      <c r="D322" s="11"/>
      <c r="E322" s="23">
        <f>F322+G322</f>
        <v>27871</v>
      </c>
      <c r="F322" s="23">
        <v>0</v>
      </c>
      <c r="G322" s="23">
        <v>27871</v>
      </c>
      <c r="H322" s="25">
        <f>I322+M322</f>
        <v>27871</v>
      </c>
      <c r="I322" s="25">
        <f>J322+K322+L322</f>
        <v>0</v>
      </c>
      <c r="J322" s="25"/>
      <c r="K322" s="25"/>
      <c r="L322" s="25"/>
      <c r="M322" s="25">
        <f>N322+O322+P322+Q322</f>
        <v>27871</v>
      </c>
      <c r="N322" s="25"/>
      <c r="O322" s="25"/>
      <c r="P322" s="25"/>
      <c r="Q322" s="25">
        <v>27871</v>
      </c>
    </row>
    <row r="323" spans="1:17" ht="11.25" hidden="1">
      <c r="A323" s="74"/>
      <c r="B323" s="55">
        <v>2008</v>
      </c>
      <c r="C323" s="11"/>
      <c r="D323" s="11">
        <v>80104</v>
      </c>
      <c r="E323" s="19"/>
      <c r="F323" s="19"/>
      <c r="G323" s="19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ht="11.25" hidden="1">
      <c r="A324" s="75"/>
      <c r="B324" s="62" t="s">
        <v>21</v>
      </c>
      <c r="C324" s="12"/>
      <c r="D324" s="12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ht="22.5" hidden="1">
      <c r="A325" s="74"/>
      <c r="B325" s="55" t="s">
        <v>55</v>
      </c>
      <c r="C325" s="11"/>
      <c r="D325" s="11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ht="45" hidden="1">
      <c r="A326" s="51" t="s">
        <v>113</v>
      </c>
      <c r="B326" s="38" t="s">
        <v>100</v>
      </c>
      <c r="C326" s="11"/>
      <c r="D326" s="11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ht="11.25" hidden="1">
      <c r="A327" s="74"/>
      <c r="B327" s="69" t="s">
        <v>36</v>
      </c>
      <c r="C327" s="14"/>
      <c r="D327" s="14"/>
      <c r="E327" s="42">
        <f>F327+G327</f>
        <v>202197</v>
      </c>
      <c r="F327" s="42">
        <f>SUM(F328:F331)</f>
        <v>0</v>
      </c>
      <c r="G327" s="42">
        <f>SUM(G328:G331)</f>
        <v>202197</v>
      </c>
      <c r="H327" s="42">
        <f>I327+M327</f>
        <v>134102</v>
      </c>
      <c r="I327" s="42">
        <f>J327+K327+L327</f>
        <v>0</v>
      </c>
      <c r="J327" s="42">
        <f>SUM(J328:J331)</f>
        <v>0</v>
      </c>
      <c r="K327" s="42">
        <f>SUM(K328:K331)</f>
        <v>0</v>
      </c>
      <c r="L327" s="42">
        <f>SUM(L328:L331)</f>
        <v>0</v>
      </c>
      <c r="M327" s="42">
        <f>N327+O327+P327+Q327</f>
        <v>134102</v>
      </c>
      <c r="N327" s="42">
        <f>SUM(N328:N331)</f>
        <v>0</v>
      </c>
      <c r="O327" s="42">
        <f>SUM(O328:O331)</f>
        <v>0</v>
      </c>
      <c r="P327" s="42">
        <f>SUM(P328:P331)</f>
        <v>0</v>
      </c>
      <c r="Q327" s="42">
        <f>SUM(Q328:Q331)</f>
        <v>134102</v>
      </c>
    </row>
    <row r="328" spans="1:17" ht="15" customHeight="1" hidden="1">
      <c r="A328" s="74"/>
      <c r="B328" s="45" t="s">
        <v>86</v>
      </c>
      <c r="C328" s="11"/>
      <c r="D328" s="11">
        <v>801</v>
      </c>
      <c r="E328" s="19">
        <f>F328+G328</f>
        <v>68095</v>
      </c>
      <c r="F328" s="19">
        <v>0</v>
      </c>
      <c r="G328" s="19">
        <v>68095</v>
      </c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ht="11.25" hidden="1">
      <c r="A329" s="74"/>
      <c r="B329" s="45">
        <v>2007</v>
      </c>
      <c r="C329" s="11">
        <v>23</v>
      </c>
      <c r="D329" s="11"/>
      <c r="E329" s="19">
        <f>F329+G329</f>
        <v>134102</v>
      </c>
      <c r="F329" s="19">
        <v>0</v>
      </c>
      <c r="G329" s="19">
        <v>134102</v>
      </c>
      <c r="H329" s="25">
        <f>I329+M329</f>
        <v>134102</v>
      </c>
      <c r="I329" s="25">
        <f>J329+K329+L329</f>
        <v>0</v>
      </c>
      <c r="J329" s="25"/>
      <c r="K329" s="25"/>
      <c r="L329" s="25"/>
      <c r="M329" s="25">
        <f>N329+O329+P329+Q329</f>
        <v>134102</v>
      </c>
      <c r="N329" s="25"/>
      <c r="O329" s="25"/>
      <c r="P329" s="25"/>
      <c r="Q329" s="25">
        <v>134102</v>
      </c>
    </row>
    <row r="330" spans="1:17" ht="11.25" hidden="1">
      <c r="A330" s="74"/>
      <c r="B330" s="55">
        <v>2008</v>
      </c>
      <c r="C330" s="11"/>
      <c r="D330" s="11">
        <v>80110</v>
      </c>
      <c r="E330" s="19"/>
      <c r="F330" s="19"/>
      <c r="G330" s="19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ht="11.25" hidden="1">
      <c r="A331" s="75"/>
      <c r="B331" s="62" t="s">
        <v>21</v>
      </c>
      <c r="C331" s="12"/>
      <c r="D331" s="12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ht="22.5" hidden="1">
      <c r="A332" s="74"/>
      <c r="B332" s="55" t="s">
        <v>55</v>
      </c>
      <c r="C332" s="11"/>
      <c r="D332" s="11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56.25" hidden="1">
      <c r="A333" s="51" t="s">
        <v>114</v>
      </c>
      <c r="B333" s="38" t="s">
        <v>98</v>
      </c>
      <c r="C333" s="11"/>
      <c r="D333" s="11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ht="11.25" hidden="1">
      <c r="A334" s="74"/>
      <c r="B334" s="69" t="s">
        <v>36</v>
      </c>
      <c r="C334" s="14"/>
      <c r="D334" s="14"/>
      <c r="E334" s="42">
        <f>F334+G334</f>
        <v>82096</v>
      </c>
      <c r="F334" s="42">
        <f>SUM(F335:F338)</f>
        <v>0</v>
      </c>
      <c r="G334" s="42">
        <f>SUM(G335:G338)</f>
        <v>82096</v>
      </c>
      <c r="H334" s="42">
        <f>I334+M334</f>
        <v>41568</v>
      </c>
      <c r="I334" s="42">
        <f>J334+K334+L334</f>
        <v>0</v>
      </c>
      <c r="J334" s="42">
        <f>SUM(J335:J338)</f>
        <v>0</v>
      </c>
      <c r="K334" s="42">
        <f>SUM(K335:K338)</f>
        <v>0</v>
      </c>
      <c r="L334" s="42">
        <f>SUM(L335:L338)</f>
        <v>0</v>
      </c>
      <c r="M334" s="42">
        <f>N334+O334+P334+Q334</f>
        <v>41568</v>
      </c>
      <c r="N334" s="42">
        <f>SUM(N335:N338)</f>
        <v>0</v>
      </c>
      <c r="O334" s="42">
        <f>SUM(O335:O338)</f>
        <v>0</v>
      </c>
      <c r="P334" s="42">
        <f>SUM(P335:P338)</f>
        <v>0</v>
      </c>
      <c r="Q334" s="42">
        <f>SUM(Q335:Q338)</f>
        <v>41568</v>
      </c>
    </row>
    <row r="335" spans="1:17" ht="15" customHeight="1" hidden="1">
      <c r="A335" s="74"/>
      <c r="B335" s="45" t="s">
        <v>86</v>
      </c>
      <c r="C335" s="11"/>
      <c r="D335" s="11">
        <v>801</v>
      </c>
      <c r="E335" s="19">
        <f>F335+G335</f>
        <v>40528</v>
      </c>
      <c r="F335" s="19">
        <v>0</v>
      </c>
      <c r="G335" s="19">
        <v>40528</v>
      </c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ht="11.25" hidden="1">
      <c r="A336" s="74"/>
      <c r="B336" s="45">
        <v>2007</v>
      </c>
      <c r="C336" s="11">
        <v>23</v>
      </c>
      <c r="D336" s="11"/>
      <c r="E336" s="19">
        <f>F336+G336</f>
        <v>41568</v>
      </c>
      <c r="F336" s="19">
        <v>0</v>
      </c>
      <c r="G336" s="19">
        <v>41568</v>
      </c>
      <c r="H336" s="25">
        <f>I336+M336</f>
        <v>41568</v>
      </c>
      <c r="I336" s="25"/>
      <c r="J336" s="25"/>
      <c r="K336" s="25"/>
      <c r="L336" s="25"/>
      <c r="M336" s="25">
        <f>N336+O336+P336+Q336</f>
        <v>41568</v>
      </c>
      <c r="N336" s="25"/>
      <c r="O336" s="25"/>
      <c r="P336" s="25"/>
      <c r="Q336" s="25">
        <v>41568</v>
      </c>
    </row>
    <row r="337" spans="1:17" ht="11.25" hidden="1">
      <c r="A337" s="74"/>
      <c r="B337" s="55">
        <v>2008</v>
      </c>
      <c r="C337" s="11"/>
      <c r="D337" s="11">
        <v>80120</v>
      </c>
      <c r="E337" s="19"/>
      <c r="F337" s="19"/>
      <c r="G337" s="19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ht="11.25" hidden="1">
      <c r="A338" s="75"/>
      <c r="B338" s="62" t="s">
        <v>21</v>
      </c>
      <c r="C338" s="12"/>
      <c r="D338" s="12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ht="22.5" hidden="1">
      <c r="A339" s="74"/>
      <c r="B339" s="55" t="s">
        <v>116</v>
      </c>
      <c r="C339" s="11"/>
      <c r="D339" s="11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22.5" hidden="1">
      <c r="A340" s="74" t="s">
        <v>118</v>
      </c>
      <c r="B340" s="38" t="s">
        <v>117</v>
      </c>
      <c r="C340" s="11"/>
      <c r="D340" s="11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ht="11.25" hidden="1">
      <c r="A341" s="74"/>
      <c r="B341" s="69" t="s">
        <v>36</v>
      </c>
      <c r="C341" s="14"/>
      <c r="D341" s="14"/>
      <c r="E341" s="42">
        <f>F341+G341</f>
        <v>19260</v>
      </c>
      <c r="F341" s="42">
        <f>SUM(F342:F345)</f>
        <v>0</v>
      </c>
      <c r="G341" s="42">
        <f>SUM(G342:G345)</f>
        <v>19260</v>
      </c>
      <c r="H341" s="42">
        <f>I341+M341</f>
        <v>8010</v>
      </c>
      <c r="I341" s="42"/>
      <c r="J341" s="42">
        <f>SUM(J342:J344)</f>
        <v>0</v>
      </c>
      <c r="K341" s="42">
        <f>SUM(K342:K344)</f>
        <v>0</v>
      </c>
      <c r="L341" s="42">
        <f>SUM(L342:L344)</f>
        <v>0</v>
      </c>
      <c r="M341" s="42">
        <f>N341+O341+P341+Q341</f>
        <v>8010</v>
      </c>
      <c r="N341" s="42"/>
      <c r="O341" s="42"/>
      <c r="P341" s="42"/>
      <c r="Q341" s="42">
        <f>SUM(Q342:Q345)</f>
        <v>8010</v>
      </c>
    </row>
    <row r="342" spans="1:17" ht="15" customHeight="1" hidden="1">
      <c r="A342" s="74"/>
      <c r="B342" s="45" t="s">
        <v>86</v>
      </c>
      <c r="C342" s="11"/>
      <c r="D342" s="11">
        <v>854</v>
      </c>
      <c r="E342" s="19">
        <f>F342+G342</f>
        <v>11250</v>
      </c>
      <c r="F342" s="19"/>
      <c r="G342" s="19">
        <v>11250</v>
      </c>
      <c r="H342" s="96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ht="11.25" hidden="1">
      <c r="A343" s="74"/>
      <c r="B343" s="45">
        <v>2007</v>
      </c>
      <c r="C343" s="11">
        <v>22</v>
      </c>
      <c r="D343" s="11"/>
      <c r="E343" s="19">
        <f>F343+G343</f>
        <v>8010</v>
      </c>
      <c r="F343" s="19"/>
      <c r="G343" s="19">
        <v>8010</v>
      </c>
      <c r="H343" s="46">
        <f>I343+M343</f>
        <v>8010</v>
      </c>
      <c r="I343" s="25">
        <f>J343+K343+L343</f>
        <v>0</v>
      </c>
      <c r="J343" s="25"/>
      <c r="K343" s="25"/>
      <c r="L343" s="25"/>
      <c r="M343" s="25">
        <f>N343+O343+P343+Q343</f>
        <v>8010</v>
      </c>
      <c r="N343" s="25"/>
      <c r="O343" s="25"/>
      <c r="P343" s="25"/>
      <c r="Q343" s="25">
        <v>8010</v>
      </c>
    </row>
    <row r="344" spans="1:17" ht="11.25" hidden="1">
      <c r="A344" s="74"/>
      <c r="B344" s="55">
        <v>2008</v>
      </c>
      <c r="C344" s="11"/>
      <c r="D344" s="11">
        <v>85421</v>
      </c>
      <c r="E344" s="19"/>
      <c r="F344" s="19"/>
      <c r="G344" s="19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ht="11.25" hidden="1">
      <c r="A345" s="75"/>
      <c r="B345" s="62" t="s">
        <v>21</v>
      </c>
      <c r="C345" s="12"/>
      <c r="D345" s="12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ht="22.5" hidden="1">
      <c r="A346" s="74"/>
      <c r="B346" s="55" t="s">
        <v>126</v>
      </c>
      <c r="C346" s="11"/>
      <c r="D346" s="11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ht="45" hidden="1">
      <c r="A347" s="51" t="s">
        <v>125</v>
      </c>
      <c r="B347" s="38" t="s">
        <v>127</v>
      </c>
      <c r="C347" s="11"/>
      <c r="D347" s="11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 ht="11.25" hidden="1">
      <c r="A348" s="74"/>
      <c r="B348" s="69" t="s">
        <v>36</v>
      </c>
      <c r="C348" s="14"/>
      <c r="D348" s="14"/>
      <c r="E348" s="42">
        <f>F348+G348</f>
        <v>7800</v>
      </c>
      <c r="F348" s="42">
        <f>SUM(F349:F352)</f>
        <v>0</v>
      </c>
      <c r="G348" s="42">
        <f>SUM(G349:G352)</f>
        <v>7800</v>
      </c>
      <c r="H348" s="42">
        <f>I348+M348</f>
        <v>7800</v>
      </c>
      <c r="I348" s="42">
        <f>J348+K348+L348</f>
        <v>0</v>
      </c>
      <c r="J348" s="42">
        <f>SUM(J349:J352)</f>
        <v>0</v>
      </c>
      <c r="K348" s="42">
        <f>SUM(K349:K352)</f>
        <v>0</v>
      </c>
      <c r="L348" s="42">
        <f>SUM(L349:L352)</f>
        <v>0</v>
      </c>
      <c r="M348" s="42">
        <f>N348+O348+P348+Q348</f>
        <v>7800</v>
      </c>
      <c r="N348" s="42">
        <f>SUM(N349:N352)</f>
        <v>0</v>
      </c>
      <c r="O348" s="42">
        <f>SUM(O349:O352)</f>
        <v>0</v>
      </c>
      <c r="P348" s="42">
        <f>SUM(P349:P352)</f>
        <v>0</v>
      </c>
      <c r="Q348" s="42">
        <f>SUM(Q349:Q352)</f>
        <v>7800</v>
      </c>
    </row>
    <row r="349" spans="1:17" ht="15" customHeight="1" hidden="1">
      <c r="A349" s="74"/>
      <c r="B349" s="45" t="s">
        <v>86</v>
      </c>
      <c r="C349" s="11"/>
      <c r="D349" s="11">
        <v>801</v>
      </c>
      <c r="E349" s="19">
        <f>F349+G349</f>
        <v>0</v>
      </c>
      <c r="F349" s="19">
        <v>0</v>
      </c>
      <c r="G349" s="19">
        <v>0</v>
      </c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ht="11.25" hidden="1">
      <c r="A350" s="74"/>
      <c r="B350" s="45">
        <v>2007</v>
      </c>
      <c r="C350" s="11">
        <v>23</v>
      </c>
      <c r="D350" s="11"/>
      <c r="E350" s="19">
        <f>F350+G350</f>
        <v>7800</v>
      </c>
      <c r="F350" s="19">
        <v>0</v>
      </c>
      <c r="G350" s="19">
        <v>7800</v>
      </c>
      <c r="H350" s="25">
        <f>I350+M350</f>
        <v>7800</v>
      </c>
      <c r="I350" s="25"/>
      <c r="J350" s="25"/>
      <c r="K350" s="25"/>
      <c r="L350" s="25"/>
      <c r="M350" s="25">
        <f>N350+O350+P350+Q350</f>
        <v>7800</v>
      </c>
      <c r="N350" s="25"/>
      <c r="O350" s="25"/>
      <c r="P350" s="25"/>
      <c r="Q350" s="25">
        <v>7800</v>
      </c>
    </row>
    <row r="351" spans="1:17" ht="11.25" hidden="1">
      <c r="A351" s="74"/>
      <c r="B351" s="55">
        <v>2008</v>
      </c>
      <c r="C351" s="11"/>
      <c r="D351" s="11">
        <v>80110</v>
      </c>
      <c r="E351" s="19"/>
      <c r="F351" s="19"/>
      <c r="G351" s="19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ht="11.25" hidden="1">
      <c r="A352" s="75"/>
      <c r="B352" s="62" t="s">
        <v>21</v>
      </c>
      <c r="C352" s="12"/>
      <c r="D352" s="12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ht="22.5" hidden="1">
      <c r="A353" s="47"/>
      <c r="B353" s="55" t="s">
        <v>133</v>
      </c>
      <c r="C353" s="11"/>
      <c r="D353" s="11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 ht="67.5" hidden="1">
      <c r="A354" s="51" t="s">
        <v>134</v>
      </c>
      <c r="B354" s="38" t="s">
        <v>135</v>
      </c>
      <c r="C354" s="11"/>
      <c r="D354" s="11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 ht="12.75" customHeight="1" hidden="1">
      <c r="A355" s="47"/>
      <c r="B355" s="69" t="s">
        <v>36</v>
      </c>
      <c r="C355" s="14"/>
      <c r="D355" s="14"/>
      <c r="E355" s="42">
        <f>F355+G355</f>
        <v>314831</v>
      </c>
      <c r="F355" s="42">
        <f>SUM(F356:F360)</f>
        <v>0</v>
      </c>
      <c r="G355" s="42">
        <f>SUM(G356:G360)</f>
        <v>314831</v>
      </c>
      <c r="H355" s="42">
        <f>I355+M355</f>
        <v>314831</v>
      </c>
      <c r="I355" s="42">
        <f>J355+K355+L355</f>
        <v>0</v>
      </c>
      <c r="J355" s="42">
        <f>SUM(J356:J360)</f>
        <v>0</v>
      </c>
      <c r="K355" s="42">
        <f>SUM(K356:K360)</f>
        <v>0</v>
      </c>
      <c r="L355" s="42">
        <f>SUM(L356:L360)</f>
        <v>0</v>
      </c>
      <c r="M355" s="42">
        <f>N355+O355+P355+Q355</f>
        <v>314831</v>
      </c>
      <c r="N355" s="42">
        <f>SUM(N356:N360)</f>
        <v>0</v>
      </c>
      <c r="O355" s="42">
        <f>SUM(O356:O360)</f>
        <v>0</v>
      </c>
      <c r="P355" s="42">
        <f>SUM(P356:P360)</f>
        <v>0</v>
      </c>
      <c r="Q355" s="42">
        <f>SUM(Q356:Q360)</f>
        <v>314831</v>
      </c>
    </row>
    <row r="356" spans="1:17" ht="12.75" customHeight="1" hidden="1">
      <c r="A356" s="47"/>
      <c r="B356" s="63"/>
      <c r="C356" s="11"/>
      <c r="D356" s="11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 ht="12.75" customHeight="1" hidden="1">
      <c r="A357" s="47"/>
      <c r="B357" s="45" t="s">
        <v>86</v>
      </c>
      <c r="C357" s="11">
        <v>23</v>
      </c>
      <c r="D357" s="11">
        <v>801</v>
      </c>
      <c r="E357" s="25">
        <f>F357+G357</f>
        <v>0</v>
      </c>
      <c r="F357" s="25"/>
      <c r="G357" s="25"/>
      <c r="H357" s="25" t="s">
        <v>59</v>
      </c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 ht="12.75" customHeight="1" hidden="1">
      <c r="A358" s="47"/>
      <c r="B358" s="45">
        <v>2007</v>
      </c>
      <c r="C358" s="11"/>
      <c r="D358" s="11"/>
      <c r="E358" s="25">
        <f>F358+G358</f>
        <v>314831</v>
      </c>
      <c r="F358" s="25">
        <v>0</v>
      </c>
      <c r="G358" s="25">
        <v>314831</v>
      </c>
      <c r="H358" s="25">
        <f>I358+M358</f>
        <v>314831</v>
      </c>
      <c r="I358" s="25">
        <f>J358+K358+L358</f>
        <v>0</v>
      </c>
      <c r="J358" s="25"/>
      <c r="K358" s="25"/>
      <c r="L358" s="25">
        <v>0</v>
      </c>
      <c r="M358" s="25">
        <f>N358+O358+P358+Q358</f>
        <v>314831</v>
      </c>
      <c r="N358" s="25"/>
      <c r="O358" s="25"/>
      <c r="P358" s="25"/>
      <c r="Q358" s="25">
        <v>314831</v>
      </c>
    </row>
    <row r="359" spans="1:17" ht="12.75" customHeight="1" hidden="1">
      <c r="A359" s="47"/>
      <c r="B359" s="55">
        <v>2008</v>
      </c>
      <c r="C359" s="11"/>
      <c r="D359" s="11">
        <v>80130</v>
      </c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 ht="12.75" customHeight="1" hidden="1">
      <c r="A360" s="44"/>
      <c r="B360" s="62" t="s">
        <v>21</v>
      </c>
      <c r="C360" s="12"/>
      <c r="D360" s="12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ht="22.5" hidden="1">
      <c r="A361" s="47"/>
      <c r="B361" s="55" t="s">
        <v>133</v>
      </c>
      <c r="C361" s="11"/>
      <c r="D361" s="11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 ht="67.5" hidden="1">
      <c r="A362" s="51" t="s">
        <v>136</v>
      </c>
      <c r="B362" s="38" t="s">
        <v>137</v>
      </c>
      <c r="C362" s="11"/>
      <c r="D362" s="11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 ht="12.75" customHeight="1" hidden="1">
      <c r="A363" s="47"/>
      <c r="B363" s="69" t="s">
        <v>36</v>
      </c>
      <c r="C363" s="14"/>
      <c r="D363" s="14"/>
      <c r="E363" s="42">
        <f>F363+G363</f>
        <v>187025</v>
      </c>
      <c r="F363" s="42">
        <f>SUM(F364:F368)</f>
        <v>0</v>
      </c>
      <c r="G363" s="42">
        <f>SUM(G364:G368)</f>
        <v>187025</v>
      </c>
      <c r="H363" s="42">
        <f>I363+M363</f>
        <v>187025</v>
      </c>
      <c r="I363" s="42">
        <f>J363+K363+L363</f>
        <v>0</v>
      </c>
      <c r="J363" s="42">
        <f>SUM(J364:J368)</f>
        <v>0</v>
      </c>
      <c r="K363" s="42">
        <f>SUM(K364:K368)</f>
        <v>0</v>
      </c>
      <c r="L363" s="42">
        <f>SUM(L364:L368)</f>
        <v>0</v>
      </c>
      <c r="M363" s="42">
        <f>N363+O363+P363+Q363</f>
        <v>187025</v>
      </c>
      <c r="N363" s="42">
        <f>SUM(N364:N368)</f>
        <v>0</v>
      </c>
      <c r="O363" s="42">
        <f>SUM(O364:O368)</f>
        <v>0</v>
      </c>
      <c r="P363" s="42">
        <f>SUM(P364:P368)</f>
        <v>0</v>
      </c>
      <c r="Q363" s="42">
        <f>SUM(Q364:Q368)</f>
        <v>187025</v>
      </c>
    </row>
    <row r="364" spans="1:17" ht="12.75" customHeight="1" hidden="1">
      <c r="A364" s="47"/>
      <c r="B364" s="63"/>
      <c r="C364" s="11"/>
      <c r="D364" s="11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 ht="12.75" customHeight="1" hidden="1">
      <c r="A365" s="47"/>
      <c r="B365" s="45" t="s">
        <v>86</v>
      </c>
      <c r="C365" s="11">
        <v>23</v>
      </c>
      <c r="D365" s="11">
        <v>801</v>
      </c>
      <c r="E365" s="25">
        <f>F365+G365</f>
        <v>0</v>
      </c>
      <c r="F365" s="25"/>
      <c r="G365" s="25"/>
      <c r="H365" s="25" t="s">
        <v>59</v>
      </c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 ht="12.75" customHeight="1" hidden="1">
      <c r="A366" s="47"/>
      <c r="B366" s="45">
        <v>2007</v>
      </c>
      <c r="C366" s="11"/>
      <c r="D366" s="11"/>
      <c r="E366" s="25">
        <f>F366+G366</f>
        <v>187025</v>
      </c>
      <c r="F366" s="25">
        <v>0</v>
      </c>
      <c r="G366" s="25">
        <v>187025</v>
      </c>
      <c r="H366" s="25">
        <f>I366+M366</f>
        <v>187025</v>
      </c>
      <c r="I366" s="25">
        <f>J366+K366+L366</f>
        <v>0</v>
      </c>
      <c r="J366" s="25"/>
      <c r="K366" s="25"/>
      <c r="L366" s="25">
        <v>0</v>
      </c>
      <c r="M366" s="25">
        <f>N366+O366+P366+Q366</f>
        <v>187025</v>
      </c>
      <c r="N366" s="25"/>
      <c r="O366" s="25"/>
      <c r="P366" s="25"/>
      <c r="Q366" s="25">
        <v>187025</v>
      </c>
    </row>
    <row r="367" spans="1:17" ht="12.75" customHeight="1" hidden="1">
      <c r="A367" s="47"/>
      <c r="B367" s="55">
        <v>2008</v>
      </c>
      <c r="C367" s="11"/>
      <c r="D367" s="11">
        <v>80130</v>
      </c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 ht="12.75" customHeight="1" hidden="1">
      <c r="A368" s="44"/>
      <c r="B368" s="62" t="s">
        <v>21</v>
      </c>
      <c r="C368" s="12"/>
      <c r="D368" s="12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1:17" ht="11.25" hidden="1">
      <c r="A369" s="74"/>
      <c r="B369" s="65"/>
      <c r="C369" s="11"/>
      <c r="D369" s="11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 ht="11.25" hidden="1">
      <c r="A370" s="74"/>
      <c r="B370" s="65"/>
      <c r="C370" s="11"/>
      <c r="D370" s="11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 ht="11.25" hidden="1">
      <c r="A371" s="74"/>
      <c r="B371" s="65"/>
      <c r="C371" s="11"/>
      <c r="D371" s="11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ht="11.25" hidden="1">
      <c r="A372" s="74"/>
      <c r="B372" s="65"/>
      <c r="C372" s="11"/>
      <c r="D372" s="11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1:17" ht="11.25" hidden="1">
      <c r="A373" s="74"/>
      <c r="B373" s="65"/>
      <c r="C373" s="11"/>
      <c r="D373" s="11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1:17" ht="11.25" hidden="1">
      <c r="A374" s="74"/>
      <c r="B374" s="65"/>
      <c r="C374" s="11"/>
      <c r="D374" s="11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1:17" ht="11.25" hidden="1">
      <c r="A375" s="74"/>
      <c r="B375" s="65"/>
      <c r="C375" s="11"/>
      <c r="D375" s="11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1:17" ht="11.25" hidden="1">
      <c r="A376" s="74"/>
      <c r="B376" s="65"/>
      <c r="C376" s="11"/>
      <c r="D376" s="11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1:17" ht="11.25" hidden="1">
      <c r="A377" s="74"/>
      <c r="B377" s="65"/>
      <c r="C377" s="11"/>
      <c r="D377" s="11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1:17" ht="11.25" hidden="1">
      <c r="A378" s="74"/>
      <c r="B378" s="65"/>
      <c r="C378" s="11"/>
      <c r="D378" s="11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1:17" ht="11.25" hidden="1">
      <c r="A379" s="74"/>
      <c r="B379" s="65"/>
      <c r="C379" s="11"/>
      <c r="D379" s="11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1:17" s="40" customFormat="1" ht="11.25" hidden="1">
      <c r="A380" s="74"/>
      <c r="B380" s="65"/>
      <c r="C380" s="11"/>
      <c r="D380" s="11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1:17" s="40" customFormat="1" ht="11.25" hidden="1">
      <c r="A381" s="74"/>
      <c r="B381" s="65"/>
      <c r="C381" s="11"/>
      <c r="D381" s="11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1:17" s="40" customFormat="1" ht="11.25" hidden="1">
      <c r="A382" s="75"/>
      <c r="B382" s="62"/>
      <c r="C382" s="12"/>
      <c r="D382" s="12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ht="46.5" customHeight="1">
      <c r="A383" s="104" t="s">
        <v>68</v>
      </c>
      <c r="B383" s="90" t="s">
        <v>69</v>
      </c>
      <c r="C383" s="176" t="s">
        <v>27</v>
      </c>
      <c r="D383" s="176"/>
      <c r="E383" s="42">
        <f>E188+E17</f>
        <v>589380734</v>
      </c>
      <c r="F383" s="42">
        <f>F188+F17</f>
        <v>281307457</v>
      </c>
      <c r="G383" s="42">
        <f>G188+G17</f>
        <v>308073277</v>
      </c>
      <c r="H383" s="42">
        <f>I383+M383</f>
        <v>123687981</v>
      </c>
      <c r="I383" s="42">
        <f aca="true" t="shared" si="4" ref="I383:Q383">I188+I17</f>
        <v>57441573</v>
      </c>
      <c r="J383" s="42">
        <f t="shared" si="4"/>
        <v>0</v>
      </c>
      <c r="K383" s="42">
        <f t="shared" si="4"/>
        <v>0</v>
      </c>
      <c r="L383" s="42">
        <f t="shared" si="4"/>
        <v>57441573</v>
      </c>
      <c r="M383" s="42">
        <f t="shared" si="4"/>
        <v>66246408</v>
      </c>
      <c r="N383" s="42">
        <f t="shared" si="4"/>
        <v>0</v>
      </c>
      <c r="O383" s="42">
        <f t="shared" si="4"/>
        <v>0</v>
      </c>
      <c r="P383" s="42">
        <f t="shared" si="4"/>
        <v>0</v>
      </c>
      <c r="Q383" s="42">
        <f t="shared" si="4"/>
        <v>66246408</v>
      </c>
    </row>
    <row r="384" spans="1:17" ht="11.25">
      <c r="A384" s="92"/>
      <c r="B384" s="93"/>
      <c r="C384" s="94"/>
      <c r="D384" s="95"/>
      <c r="E384" s="96"/>
      <c r="F384" s="96"/>
      <c r="G384" s="96"/>
      <c r="H384" s="98"/>
      <c r="I384" s="96"/>
      <c r="J384" s="99"/>
      <c r="K384" s="96"/>
      <c r="L384" s="99"/>
      <c r="M384" s="96"/>
      <c r="N384" s="98"/>
      <c r="O384" s="96"/>
      <c r="P384" s="96"/>
      <c r="Q384" s="96"/>
    </row>
    <row r="385" spans="1:18" s="13" customFormat="1" ht="21" customHeight="1">
      <c r="A385" s="105" t="s">
        <v>66</v>
      </c>
      <c r="B385" s="100" t="s">
        <v>24</v>
      </c>
      <c r="C385" s="196" t="s">
        <v>27</v>
      </c>
      <c r="D385" s="196"/>
      <c r="E385" s="41">
        <f>F385+G385</f>
        <v>590850</v>
      </c>
      <c r="F385" s="41">
        <f>F388</f>
        <v>0</v>
      </c>
      <c r="G385" s="41">
        <f>G388</f>
        <v>590850</v>
      </c>
      <c r="H385" s="97">
        <f>I385+M385</f>
        <v>401942</v>
      </c>
      <c r="I385" s="41">
        <f>J385+K385+L385</f>
        <v>0</v>
      </c>
      <c r="J385" s="97"/>
      <c r="K385" s="41"/>
      <c r="L385" s="97">
        <f>L388</f>
        <v>0</v>
      </c>
      <c r="M385" s="41">
        <f>N385+O385+P385+Q385</f>
        <v>401942</v>
      </c>
      <c r="N385" s="97"/>
      <c r="O385" s="41"/>
      <c r="P385" s="41"/>
      <c r="Q385" s="97">
        <f>Q388</f>
        <v>401942</v>
      </c>
      <c r="R385" s="91"/>
    </row>
    <row r="386" spans="1:17" ht="11.25" hidden="1">
      <c r="A386" s="74"/>
      <c r="B386" s="55" t="s">
        <v>95</v>
      </c>
      <c r="C386" s="11"/>
      <c r="D386" s="11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1:17" ht="56.25" hidden="1">
      <c r="A387" s="51" t="s">
        <v>20</v>
      </c>
      <c r="B387" s="38" t="s">
        <v>94</v>
      </c>
      <c r="C387" s="11"/>
      <c r="D387" s="11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1:17" s="13" customFormat="1" ht="11.25" hidden="1">
      <c r="A388" s="103"/>
      <c r="B388" s="69" t="s">
        <v>36</v>
      </c>
      <c r="C388" s="14"/>
      <c r="D388" s="14"/>
      <c r="E388" s="42">
        <f>F388+G388</f>
        <v>590850</v>
      </c>
      <c r="F388" s="42">
        <f>SUM(F389:F392)</f>
        <v>0</v>
      </c>
      <c r="G388" s="42">
        <f>SUM(G389:G392)</f>
        <v>590850</v>
      </c>
      <c r="H388" s="42">
        <f>I388+M388</f>
        <v>401942</v>
      </c>
      <c r="I388" s="42">
        <f>J388+K388+L388</f>
        <v>0</v>
      </c>
      <c r="J388" s="42">
        <f>SUM(J389:J392)</f>
        <v>0</v>
      </c>
      <c r="K388" s="42">
        <f>SUM(K389:K392)</f>
        <v>0</v>
      </c>
      <c r="L388" s="42">
        <f>SUM(L389:L392)</f>
        <v>0</v>
      </c>
      <c r="M388" s="42">
        <f>N388+O388+P388+Q388</f>
        <v>401942</v>
      </c>
      <c r="N388" s="42">
        <f>SUM(N389:N392)</f>
        <v>0</v>
      </c>
      <c r="O388" s="42">
        <f>SUM(O389:O392)</f>
        <v>0</v>
      </c>
      <c r="P388" s="42">
        <f>SUM(P389:P392)</f>
        <v>0</v>
      </c>
      <c r="Q388" s="42">
        <f>SUM(Q389:Q392)</f>
        <v>401942</v>
      </c>
    </row>
    <row r="389" spans="1:17" ht="13.5" customHeight="1" hidden="1">
      <c r="A389" s="74"/>
      <c r="B389" s="45" t="s">
        <v>86</v>
      </c>
      <c r="C389" s="11"/>
      <c r="D389" s="11">
        <v>750</v>
      </c>
      <c r="E389" s="19">
        <f>F389+G389</f>
        <v>60067</v>
      </c>
      <c r="F389" s="19"/>
      <c r="G389" s="19">
        <v>60067</v>
      </c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1:17" ht="11.25" hidden="1">
      <c r="A390" s="74"/>
      <c r="B390" s="55">
        <v>2007</v>
      </c>
      <c r="C390" s="11"/>
      <c r="D390" s="11"/>
      <c r="E390" s="19">
        <f>F390+G390</f>
        <v>401942</v>
      </c>
      <c r="F390" s="19"/>
      <c r="G390" s="19">
        <v>401942</v>
      </c>
      <c r="H390" s="25">
        <f>I390+M390</f>
        <v>401942</v>
      </c>
      <c r="I390" s="25">
        <f>J390+K390+L390</f>
        <v>0</v>
      </c>
      <c r="J390" s="25"/>
      <c r="K390" s="25"/>
      <c r="L390" s="25"/>
      <c r="M390" s="25">
        <f>N390+O390+P390+Q390</f>
        <v>401942</v>
      </c>
      <c r="N390" s="25"/>
      <c r="O390" s="25"/>
      <c r="P390" s="25"/>
      <c r="Q390" s="25">
        <v>401942</v>
      </c>
    </row>
    <row r="391" spans="1:17" ht="11.25" hidden="1">
      <c r="A391" s="74"/>
      <c r="B391" s="55">
        <v>2008</v>
      </c>
      <c r="C391" s="11"/>
      <c r="D391" s="11">
        <v>75095</v>
      </c>
      <c r="E391" s="19">
        <f>F391+G391</f>
        <v>128841</v>
      </c>
      <c r="F391" s="19"/>
      <c r="G391" s="19">
        <v>128841</v>
      </c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1:17" ht="11.25" hidden="1">
      <c r="A392" s="74"/>
      <c r="B392" s="62" t="s">
        <v>21</v>
      </c>
      <c r="C392" s="11"/>
      <c r="D392" s="11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1:17" ht="12.75" customHeight="1" hidden="1">
      <c r="A393" s="47"/>
      <c r="B393" s="68"/>
      <c r="C393" s="11"/>
      <c r="D393" s="11"/>
      <c r="E393" s="25"/>
      <c r="F393" s="48"/>
      <c r="G393" s="25"/>
      <c r="H393" s="48"/>
      <c r="I393" s="25"/>
      <c r="J393" s="48"/>
      <c r="K393" s="25"/>
      <c r="L393" s="48"/>
      <c r="M393" s="25"/>
      <c r="N393" s="48"/>
      <c r="O393" s="25"/>
      <c r="P393" s="25"/>
      <c r="Q393" s="48"/>
    </row>
    <row r="394" spans="1:17" ht="12.75" customHeight="1" hidden="1">
      <c r="A394" s="47"/>
      <c r="B394" s="68"/>
      <c r="C394" s="11"/>
      <c r="D394" s="11"/>
      <c r="E394" s="25"/>
      <c r="F394" s="48"/>
      <c r="G394" s="25"/>
      <c r="H394" s="48"/>
      <c r="I394" s="25"/>
      <c r="J394" s="48"/>
      <c r="K394" s="25"/>
      <c r="L394" s="48"/>
      <c r="M394" s="25"/>
      <c r="N394" s="48"/>
      <c r="O394" s="25"/>
      <c r="P394" s="25"/>
      <c r="Q394" s="48"/>
    </row>
    <row r="395" spans="1:17" ht="12.75" customHeight="1" hidden="1">
      <c r="A395" s="47"/>
      <c r="B395" s="68"/>
      <c r="C395" s="11"/>
      <c r="D395" s="11"/>
      <c r="E395" s="25"/>
      <c r="F395" s="48"/>
      <c r="G395" s="25"/>
      <c r="H395" s="48"/>
      <c r="I395" s="25"/>
      <c r="J395" s="48"/>
      <c r="K395" s="25"/>
      <c r="L395" s="48"/>
      <c r="M395" s="25"/>
      <c r="N395" s="48"/>
      <c r="O395" s="25"/>
      <c r="P395" s="25"/>
      <c r="Q395" s="48"/>
    </row>
    <row r="396" spans="1:17" ht="12.75" customHeight="1" hidden="1">
      <c r="A396" s="47"/>
      <c r="B396" s="68"/>
      <c r="C396" s="11"/>
      <c r="D396" s="11"/>
      <c r="E396" s="25"/>
      <c r="F396" s="48"/>
      <c r="G396" s="25"/>
      <c r="H396" s="48"/>
      <c r="I396" s="25"/>
      <c r="J396" s="48"/>
      <c r="K396" s="25"/>
      <c r="L396" s="48"/>
      <c r="M396" s="25"/>
      <c r="N396" s="48"/>
      <c r="O396" s="25"/>
      <c r="P396" s="25"/>
      <c r="Q396" s="48"/>
    </row>
    <row r="397" spans="1:17" ht="12.75" customHeight="1" hidden="1">
      <c r="A397" s="47"/>
      <c r="B397" s="68"/>
      <c r="C397" s="11"/>
      <c r="D397" s="11"/>
      <c r="E397" s="25"/>
      <c r="F397" s="48"/>
      <c r="G397" s="25"/>
      <c r="H397" s="48"/>
      <c r="I397" s="25"/>
      <c r="J397" s="48"/>
      <c r="K397" s="25"/>
      <c r="L397" s="48"/>
      <c r="M397" s="25"/>
      <c r="N397" s="48"/>
      <c r="O397" s="25"/>
      <c r="P397" s="25"/>
      <c r="Q397" s="48"/>
    </row>
    <row r="398" spans="1:17" ht="12.75" customHeight="1" hidden="1">
      <c r="A398" s="47"/>
      <c r="B398" s="68"/>
      <c r="C398" s="11"/>
      <c r="D398" s="11"/>
      <c r="E398" s="25"/>
      <c r="F398" s="48"/>
      <c r="G398" s="25"/>
      <c r="H398" s="48"/>
      <c r="I398" s="25"/>
      <c r="J398" s="48"/>
      <c r="K398" s="25"/>
      <c r="L398" s="48"/>
      <c r="M398" s="25"/>
      <c r="N398" s="48"/>
      <c r="O398" s="25"/>
      <c r="P398" s="25"/>
      <c r="Q398" s="48"/>
    </row>
    <row r="399" spans="1:17" ht="12.75" customHeight="1" hidden="1">
      <c r="A399" s="47"/>
      <c r="B399" s="68"/>
      <c r="C399" s="11"/>
      <c r="D399" s="11"/>
      <c r="E399" s="25"/>
      <c r="F399" s="48"/>
      <c r="G399" s="25"/>
      <c r="H399" s="48"/>
      <c r="I399" s="25"/>
      <c r="J399" s="48"/>
      <c r="K399" s="25"/>
      <c r="L399" s="48"/>
      <c r="M399" s="25"/>
      <c r="N399" s="48"/>
      <c r="O399" s="25"/>
      <c r="P399" s="25"/>
      <c r="Q399" s="48"/>
    </row>
    <row r="400" spans="1:17" ht="12.75" customHeight="1" hidden="1">
      <c r="A400" s="44"/>
      <c r="B400" s="102"/>
      <c r="C400" s="12"/>
      <c r="D400" s="12"/>
      <c r="E400" s="23"/>
      <c r="F400" s="56"/>
      <c r="G400" s="23"/>
      <c r="H400" s="56"/>
      <c r="I400" s="23"/>
      <c r="J400" s="56"/>
      <c r="K400" s="23"/>
      <c r="L400" s="56"/>
      <c r="M400" s="23"/>
      <c r="N400" s="56"/>
      <c r="O400" s="23"/>
      <c r="P400" s="23"/>
      <c r="Q400" s="56"/>
    </row>
    <row r="401" spans="1:18" s="13" customFormat="1" ht="49.5" customHeight="1">
      <c r="A401" s="89" t="s">
        <v>70</v>
      </c>
      <c r="B401" s="101" t="s">
        <v>72</v>
      </c>
      <c r="C401" s="176" t="s">
        <v>27</v>
      </c>
      <c r="D401" s="176"/>
      <c r="E401" s="42">
        <f>F401+G401</f>
        <v>590850</v>
      </c>
      <c r="F401" s="70">
        <f>F385</f>
        <v>0</v>
      </c>
      <c r="G401" s="42">
        <f>G385</f>
        <v>590850</v>
      </c>
      <c r="H401" s="70">
        <f>I401+M401</f>
        <v>401942</v>
      </c>
      <c r="I401" s="42">
        <f>I385</f>
        <v>0</v>
      </c>
      <c r="J401" s="70"/>
      <c r="K401" s="42"/>
      <c r="L401" s="70">
        <f>L385</f>
        <v>0</v>
      </c>
      <c r="M401" s="42">
        <f>N401+O401+P401+Q401</f>
        <v>401942</v>
      </c>
      <c r="N401" s="70"/>
      <c r="O401" s="42"/>
      <c r="P401" s="42"/>
      <c r="Q401" s="70">
        <f>Q385</f>
        <v>401942</v>
      </c>
      <c r="R401" s="91"/>
    </row>
    <row r="402" spans="1:17" ht="26.25" customHeight="1">
      <c r="A402" s="2"/>
      <c r="B402" s="67" t="s">
        <v>71</v>
      </c>
      <c r="C402" s="176" t="s">
        <v>27</v>
      </c>
      <c r="D402" s="176"/>
      <c r="E402" s="42">
        <f>F402+G402</f>
        <v>589971584</v>
      </c>
      <c r="F402" s="42">
        <f>F383+F401</f>
        <v>281307457</v>
      </c>
      <c r="G402" s="42">
        <f>G383+G401</f>
        <v>308664127</v>
      </c>
      <c r="H402" s="42">
        <f>I402+M402</f>
        <v>124089923</v>
      </c>
      <c r="I402" s="42">
        <f>J402+K402+L402</f>
        <v>57441573</v>
      </c>
      <c r="J402" s="42">
        <f>J198+J29</f>
        <v>0</v>
      </c>
      <c r="K402" s="42">
        <f>K198+K29</f>
        <v>0</v>
      </c>
      <c r="L402" s="42">
        <f>L401+L383</f>
        <v>57441573</v>
      </c>
      <c r="M402" s="42">
        <f>N402+O402+P402+Q402</f>
        <v>66648350</v>
      </c>
      <c r="N402" s="42">
        <f>N198+N29</f>
        <v>0</v>
      </c>
      <c r="O402" s="42">
        <f>O198+O29</f>
        <v>0</v>
      </c>
      <c r="P402" s="42">
        <f>P198+P29</f>
        <v>0</v>
      </c>
      <c r="Q402" s="42">
        <f>Q401+Q383</f>
        <v>66648350</v>
      </c>
    </row>
    <row r="403" spans="1:17" s="158" customFormat="1" ht="11.25">
      <c r="A403" s="159"/>
      <c r="B403" s="172" t="s">
        <v>159</v>
      </c>
      <c r="C403" s="164"/>
      <c r="D403" s="164"/>
      <c r="E403" s="160">
        <v>586613469</v>
      </c>
      <c r="F403" s="160">
        <v>276192593</v>
      </c>
      <c r="G403" s="160"/>
      <c r="H403" s="160">
        <v>133324029</v>
      </c>
      <c r="I403" s="160">
        <v>60407215</v>
      </c>
      <c r="J403" s="160"/>
      <c r="K403" s="160"/>
      <c r="L403" s="160">
        <v>60407215</v>
      </c>
      <c r="M403" s="160"/>
      <c r="N403" s="160"/>
      <c r="O403" s="160"/>
      <c r="P403" s="160"/>
      <c r="Q403" s="160"/>
    </row>
    <row r="404" spans="1:17" s="158" customFormat="1" ht="11.25">
      <c r="A404" s="161"/>
      <c r="B404" s="162" t="s">
        <v>158</v>
      </c>
      <c r="C404" s="165"/>
      <c r="D404" s="165"/>
      <c r="E404" s="163">
        <v>774247</v>
      </c>
      <c r="F404" s="163">
        <v>774247</v>
      </c>
      <c r="G404" s="163"/>
      <c r="H404" s="163">
        <v>520000</v>
      </c>
      <c r="I404" s="163">
        <v>520000</v>
      </c>
      <c r="J404" s="163"/>
      <c r="K404" s="163"/>
      <c r="L404" s="163">
        <v>520000</v>
      </c>
      <c r="M404" s="163"/>
      <c r="N404" s="163"/>
      <c r="O404" s="163"/>
      <c r="P404" s="163"/>
      <c r="Q404" s="163"/>
    </row>
    <row r="405" spans="1:17" s="158" customFormat="1" ht="27.75" customHeight="1">
      <c r="A405" s="156"/>
      <c r="B405" s="206" t="s">
        <v>26</v>
      </c>
      <c r="C405" s="207"/>
      <c r="D405" s="207"/>
      <c r="E405" s="208"/>
      <c r="F405" s="208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</row>
    <row r="406" spans="1:17" s="158" customFormat="1" ht="18.75" customHeight="1">
      <c r="A406" s="156"/>
      <c r="B406" s="209" t="s">
        <v>25</v>
      </c>
      <c r="C406" s="210"/>
      <c r="D406" s="210"/>
      <c r="E406" s="211"/>
      <c r="F406" s="211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</row>
    <row r="407" spans="1:17" s="158" customFormat="1" ht="19.5" customHeight="1">
      <c r="A407" s="156"/>
      <c r="B407" s="204" t="s">
        <v>160</v>
      </c>
      <c r="C407" s="210"/>
      <c r="D407" s="210"/>
      <c r="E407" s="211"/>
      <c r="F407" s="211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</row>
    <row r="408" spans="1:17" s="158" customFormat="1" ht="16.5" customHeight="1" hidden="1">
      <c r="A408" s="156"/>
      <c r="B408" s="204" t="s">
        <v>161</v>
      </c>
      <c r="C408" s="205"/>
      <c r="D408" s="205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</row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>
      <c r="R421" s="3" t="s">
        <v>59</v>
      </c>
    </row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</sheetData>
  <mergeCells count="32">
    <mergeCell ref="B408:D408"/>
    <mergeCell ref="B405:F405"/>
    <mergeCell ref="B406:F406"/>
    <mergeCell ref="B407:F407"/>
    <mergeCell ref="H126:L126"/>
    <mergeCell ref="C385:D385"/>
    <mergeCell ref="C402:D402"/>
    <mergeCell ref="A53:A62"/>
    <mergeCell ref="C383:D383"/>
    <mergeCell ref="C188:D188"/>
    <mergeCell ref="C401:D401"/>
    <mergeCell ref="A9:A14"/>
    <mergeCell ref="B9:B14"/>
    <mergeCell ref="C9:C14"/>
    <mergeCell ref="D9:D14"/>
    <mergeCell ref="F10:F14"/>
    <mergeCell ref="G10:G14"/>
    <mergeCell ref="F9:G9"/>
    <mergeCell ref="M12:Q12"/>
    <mergeCell ref="N13:Q13"/>
    <mergeCell ref="I13:I14"/>
    <mergeCell ref="J13:L13"/>
    <mergeCell ref="A6:Q6"/>
    <mergeCell ref="A7:Q7"/>
    <mergeCell ref="C17:D17"/>
    <mergeCell ref="M13:M14"/>
    <mergeCell ref="H11:H14"/>
    <mergeCell ref="H9:Q9"/>
    <mergeCell ref="H10:Q10"/>
    <mergeCell ref="I11:Q11"/>
    <mergeCell ref="I12:L12"/>
    <mergeCell ref="E9:E14"/>
  </mergeCells>
  <printOptions/>
  <pageMargins left="0.7874015748031497" right="0.3937007874015748" top="0.7480314960629921" bottom="0.5905511811023623" header="0.4724409448818898" footer="0.35433070866141736"/>
  <pageSetup horizontalDpi="300" verticalDpi="300" orientation="landscape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Dąbrowska</dc:creator>
  <cp:keywords/>
  <dc:description/>
  <cp:lastModifiedBy>UML</cp:lastModifiedBy>
  <cp:lastPrinted>2007-09-05T15:45:36Z</cp:lastPrinted>
  <dcterms:created xsi:type="dcterms:W3CDTF">2004-11-10T12:24:58Z</dcterms:created>
  <dcterms:modified xsi:type="dcterms:W3CDTF">2007-09-05T15:49:31Z</dcterms:modified>
  <cp:category/>
  <cp:version/>
  <cp:contentType/>
  <cp:contentStatus/>
</cp:coreProperties>
</file>