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oje dokumenty\0Roboczy\a\00\"/>
    </mc:Choice>
  </mc:AlternateContent>
  <bookViews>
    <workbookView xWindow="288" yWindow="108" windowWidth="16644" windowHeight="7248" firstSheet="1" activeTab="4"/>
  </bookViews>
  <sheets>
    <sheet name="TABELA 1 Majątek Miasta" sheetId="1" r:id="rId1"/>
    <sheet name="WykresDynamika" sheetId="5" r:id="rId2"/>
    <sheet name="WykresStruktura" sheetId="6" r:id="rId3"/>
    <sheet name="TABELA 3 Zestawienie Zbiorcze" sheetId="2" r:id="rId4"/>
    <sheet name="TABELA 2 MAJ.PL.Sł.ZDROWIA" sheetId="3" r:id="rId5"/>
    <sheet name="TABELA 4 Wart.maj.na1 mieszk" sheetId="4" r:id="rId6"/>
    <sheet name="Tab3 Pl.Oświaty i Wych." sheetId="7" r:id="rId7"/>
    <sheet name="Tab5 Pl.Oświaty i Wych." sheetId="8" r:id="rId8"/>
    <sheet name="Tab6 Pl.Oświaty i Wych." sheetId="10" r:id="rId9"/>
    <sheet name="Tab3 Przedszkola" sheetId="11" r:id="rId10"/>
    <sheet name="Tab3 Sz.Podstawowe" sheetId="12" r:id="rId11"/>
    <sheet name="Tab5 Sz.Podstawowe" sheetId="13" r:id="rId12"/>
    <sheet name="Tab6 Sz.Podstawowe" sheetId="14" r:id="rId13"/>
    <sheet name="Tab3 Sz.ponadpodstawowe" sheetId="15" r:id="rId14"/>
    <sheet name="Tab5 Sz.ponadpodstawowe" sheetId="16" r:id="rId15"/>
    <sheet name="Tab3 Poz.jed.oświat." sheetId="17" r:id="rId16"/>
    <sheet name="Tab5 Poz.jed.oświat." sheetId="18" r:id="rId17"/>
    <sheet name="Tab6 Poz.jed.oświat." sheetId="19" r:id="rId18"/>
    <sheet name="Tab3 Pl.op.społ." sheetId="20" r:id="rId19"/>
    <sheet name="Tab5 Pl.op.społ." sheetId="9" r:id="rId20"/>
    <sheet name="Tab6 Pl.op.społ." sheetId="21" r:id="rId21"/>
    <sheet name="Tab3 CAPZ" sheetId="22" r:id="rId22"/>
    <sheet name="Tab3 MOPS" sheetId="23" r:id="rId23"/>
    <sheet name="Tab5 MOPS" sheetId="24" r:id="rId24"/>
    <sheet name="Tab3 POWtI" sheetId="25" r:id="rId25"/>
    <sheet name="Tab3 PO" sheetId="26" r:id="rId26"/>
    <sheet name="Tab3 DPS" sheetId="27" r:id="rId27"/>
    <sheet name="Tab5 DPS" sheetId="28" r:id="rId28"/>
    <sheet name="Tab6 DPS" sheetId="29" r:id="rId29"/>
    <sheet name="Tab3 Poz.Jed.Budzet." sheetId="30" r:id="rId30"/>
    <sheet name="Tab5 Poz.Jed.Budżet." sheetId="31" r:id="rId31"/>
    <sheet name="Tab6 Poz.Jed.Budżet." sheetId="32" r:id="rId32"/>
    <sheet name="Tab3 CŚS" sheetId="33" r:id="rId33"/>
    <sheet name="Tab3 CUW" sheetId="34" r:id="rId34"/>
    <sheet name="Tab3 ŁOG" sheetId="35" r:id="rId35"/>
    <sheet name="Tab3 MPU" sheetId="36" r:id="rId36"/>
    <sheet name="Tab3 MZŻ" sheetId="37" r:id="rId37"/>
    <sheet name="Tab3 MOSiR" sheetId="38" r:id="rId38"/>
    <sheet name="Tab5 MOSiR" sheetId="39" r:id="rId39"/>
    <sheet name="Tab6 MOSiR" sheetId="40" r:id="rId40"/>
    <sheet name="Tab3 PUP" sheetId="41" r:id="rId41"/>
    <sheet name="Tab5 PUP" sheetId="42" r:id="rId42"/>
    <sheet name="Tab3 SdZ" sheetId="43" r:id="rId43"/>
    <sheet name="Tab3 SM" sheetId="44" r:id="rId44"/>
    <sheet name="Tab3 UMŁ" sheetId="45" r:id="rId45"/>
    <sheet name="Tab5 UMŁ" sheetId="46" r:id="rId46"/>
    <sheet name="Tab6 UMŁ" sheetId="47" r:id="rId47"/>
    <sheet name="Tab7 udziały UMŁ" sheetId="48" r:id="rId48"/>
    <sheet name="Tab8 udziały UMŁ" sheetId="49" r:id="rId49"/>
    <sheet name="Tab3 ZDiT" sheetId="50" r:id="rId50"/>
    <sheet name="Tab5 ZDiT" sheetId="51" r:id="rId51"/>
    <sheet name="Tab6 ZDiT" sheetId="52" r:id="rId52"/>
    <sheet name="Tab3 ZGO" sheetId="53" r:id="rId53"/>
    <sheet name="Tab3 ZIM" sheetId="54" r:id="rId54"/>
    <sheet name="Tab3 ZLM" sheetId="55" r:id="rId55"/>
    <sheet name="Tab5 ZLM" sheetId="56" r:id="rId56"/>
    <sheet name="Tab6 ZLM" sheetId="57" r:id="rId57"/>
    <sheet name="Tab3 ZZM" sheetId="58" r:id="rId58"/>
    <sheet name="Tab6 ZZM" sheetId="59" r:id="rId59"/>
    <sheet name="Tab3 ŁZUK" sheetId="60" r:id="rId60"/>
    <sheet name="Tab3 Instytucje Kultury" sheetId="61" r:id="rId61"/>
    <sheet name="Tab3 DiOK" sheetId="62" r:id="rId62"/>
    <sheet name="Tab3 Muzea" sheetId="63" r:id="rId63"/>
    <sheet name="Tab3 Bibl" sheetId="64" r:id="rId64"/>
    <sheet name="Tab3 Teat" sheetId="65" r:id="rId65"/>
    <sheet name="Tab3 Galer" sheetId="66" r:id="rId66"/>
    <sheet name="Tab3 PIK" sheetId="67" r:id="rId67"/>
    <sheet name="Tab3 maj.wł.Instytucji Kultury" sheetId="68" r:id="rId68"/>
    <sheet name="Tab3 maj.wł Galeria" sheetId="69" r:id="rId69"/>
    <sheet name="Tab3 maj.wł Biblio" sheetId="70" r:id="rId70"/>
    <sheet name="Tab3 maj.wł DK" sheetId="71" r:id="rId71"/>
    <sheet name="Tab3 maj.wł Muzea" sheetId="72" r:id="rId72"/>
    <sheet name="Tab3 maj.wł Teatry" sheetId="73" r:id="rId73"/>
    <sheet name="Tab3 maj.wł PIK" sheetId="74" r:id="rId74"/>
    <sheet name="Tab3 maj.wł inLodz" sheetId="75" r:id="rId75"/>
    <sheet name="Tab3 maj.wł ŁCW" sheetId="76" r:id="rId76"/>
    <sheet name="Tab9 dochody ogółem" sheetId="77" r:id="rId77"/>
    <sheet name="Tab9 Przedszkola" sheetId="78" r:id="rId78"/>
    <sheet name="Tab9 Sz.Podstawowe" sheetId="79" r:id="rId79"/>
    <sheet name="Tab9 Sz.ponadpodstawowe" sheetId="80" r:id="rId80"/>
    <sheet name="Tab9 PJO" sheetId="81" r:id="rId81"/>
    <sheet name="Tab9 MOPS" sheetId="82" r:id="rId82"/>
    <sheet name="Tab9 DPS" sheetId="83" r:id="rId83"/>
    <sheet name="Tab9 POWtI" sheetId="84" r:id="rId84"/>
    <sheet name="Tab9 PO" sheetId="85" r:id="rId85"/>
    <sheet name="Tab9 CUW" sheetId="86" r:id="rId86"/>
    <sheet name="Tab9 ŁOG" sheetId="87" r:id="rId87"/>
    <sheet name="Tab9 MZŻ" sheetId="88" r:id="rId88"/>
    <sheet name="Tab9 MOSiR" sheetId="89" r:id="rId89"/>
    <sheet name="Tab9 UMŁ" sheetId="90" r:id="rId90"/>
    <sheet name="Tab9 ZDiT" sheetId="91" r:id="rId91"/>
    <sheet name="Tab9 ZIM" sheetId="92" r:id="rId92"/>
    <sheet name="Tab9 ZLM" sheetId="93" r:id="rId93"/>
    <sheet name="Tab9 ZZM" sheetId="94" r:id="rId94"/>
  </sheets>
  <externalReferences>
    <externalReference r:id="rId95"/>
    <externalReference r:id="rId96"/>
  </externalReferences>
  <definedNames>
    <definedName name="_xlnm.Print_Area" localSheetId="63">'Tab3 Bibl'!$A$1:$P$27</definedName>
    <definedName name="_xlnm.Print_Area" localSheetId="21">'Tab3 CAPZ'!$A$1:$P$27</definedName>
    <definedName name="_xlnm.Print_Area" localSheetId="32">'Tab3 CŚS'!$A$1:$P$27</definedName>
    <definedName name="_xlnm.Print_Area" localSheetId="33">'Tab3 CUW'!$A$1:$P$27</definedName>
    <definedName name="_xlnm.Print_Area" localSheetId="61">'Tab3 DiOK'!$A$1:$P$27</definedName>
    <definedName name="_xlnm.Print_Area" localSheetId="26">'Tab3 DPS'!$A$1:$P$27</definedName>
    <definedName name="_xlnm.Print_Area" localSheetId="65">'Tab3 Galer'!$A$1:$P$27</definedName>
    <definedName name="_xlnm.Print_Area" localSheetId="60">'Tab3 Instytucje Kultury'!$A$1:$P$27</definedName>
    <definedName name="_xlnm.Print_Area" localSheetId="34">'Tab3 ŁOG'!$A$1:$P$27</definedName>
    <definedName name="_xlnm.Print_Area" localSheetId="59">'Tab3 ŁZUK'!$A$1:$P$27</definedName>
    <definedName name="_xlnm.Print_Area" localSheetId="22">'Tab3 MOPS'!$A$1:$P$27</definedName>
    <definedName name="_xlnm.Print_Area" localSheetId="37">'Tab3 MOSiR'!$A$1:$P$27</definedName>
    <definedName name="_xlnm.Print_Area" localSheetId="35">'Tab3 MPU'!$A$1:$P$27</definedName>
    <definedName name="_xlnm.Print_Area" localSheetId="62">'Tab3 Muzea'!$A$1:$P$27</definedName>
    <definedName name="_xlnm.Print_Area" localSheetId="36">'Tab3 MZŻ'!$A$1:$P$27</definedName>
    <definedName name="_xlnm.Print_Area" localSheetId="66">'Tab3 PIK'!$A$1:$P$27</definedName>
    <definedName name="_xlnm.Print_Area" localSheetId="18">'Tab3 Pl.op.społ.'!$A$1:$P$27</definedName>
    <definedName name="_xlnm.Print_Area" localSheetId="6">'Tab3 Pl.Oświaty i Wych.'!$A$1:$P$27</definedName>
    <definedName name="_xlnm.Print_Area" localSheetId="25">'Tab3 PO'!$A$1:$P$27</definedName>
    <definedName name="_xlnm.Print_Area" localSheetId="24">'Tab3 POWtI'!$A$1:$P$28</definedName>
    <definedName name="_xlnm.Print_Area" localSheetId="29">'Tab3 Poz.Jed.Budzet.'!$A$1:$P$27</definedName>
    <definedName name="_xlnm.Print_Area" localSheetId="15">'Tab3 Poz.jed.oświat.'!$A$1:$P$27</definedName>
    <definedName name="_xlnm.Print_Area" localSheetId="9">'Tab3 Przedszkola'!$A$1:$P$27</definedName>
    <definedName name="_xlnm.Print_Area" localSheetId="40">'Tab3 PUP'!$A$1:$P$27</definedName>
    <definedName name="_xlnm.Print_Area" localSheetId="42">'Tab3 SdZ'!$A$1:$P$27</definedName>
    <definedName name="_xlnm.Print_Area" localSheetId="43">'Tab3 SM'!$A$1:$P$27</definedName>
    <definedName name="_xlnm.Print_Area" localSheetId="10">'Tab3 Sz.Podstawowe'!$A$1:$P$27</definedName>
    <definedName name="_xlnm.Print_Area" localSheetId="13">'Tab3 Sz.ponadpodstawowe'!$A$1:$P$27</definedName>
    <definedName name="_xlnm.Print_Area" localSheetId="64">'Tab3 Teat'!$A$1:$P$27</definedName>
    <definedName name="_xlnm.Print_Area" localSheetId="44">'Tab3 UMŁ'!$A$1:$P$27</definedName>
    <definedName name="_xlnm.Print_Area" localSheetId="49">'Tab3 ZDiT'!$A$1:$P$27</definedName>
    <definedName name="_xlnm.Print_Area" localSheetId="52">'Tab3 ZGO'!$A$1:$P$27</definedName>
    <definedName name="_xlnm.Print_Area" localSheetId="53">'Tab3 ZIM'!$A$1:$P$27</definedName>
    <definedName name="_xlnm.Print_Area" localSheetId="54">'Tab3 ZLM'!$A$1:$P$27</definedName>
    <definedName name="_xlnm.Print_Area" localSheetId="57">'Tab3 ZZM'!$A$1:$P$27</definedName>
    <definedName name="_xlnm.Print_Area" localSheetId="27">'Tab5 DPS'!$A$1:$I$18</definedName>
    <definedName name="_xlnm.Print_Area" localSheetId="23">'Tab5 MOPS'!$A$1:$I$59</definedName>
    <definedName name="_xlnm.Print_Area" localSheetId="38">'Tab5 MOSiR'!$A$1:$I$17</definedName>
    <definedName name="_xlnm.Print_Area" localSheetId="19">'Tab5 Pl.op.społ.'!$A$1:$I$16</definedName>
    <definedName name="_xlnm.Print_Area" localSheetId="7">'Tab5 Pl.Oświaty i Wych.'!$A$1:$I$17</definedName>
    <definedName name="_xlnm.Print_Area" localSheetId="30">'Tab5 Poz.Jed.Budżet.'!$A$1:$I$19</definedName>
    <definedName name="_xlnm.Print_Area" localSheetId="16">'Tab5 Poz.jed.oświat.'!$A$1:$I$230</definedName>
    <definedName name="_xlnm.Print_Area" localSheetId="41">'Tab5 PUP'!$A$1:$I$25</definedName>
    <definedName name="_xlnm.Print_Area" localSheetId="11">'Tab5 Sz.Podstawowe'!$A$1:$I$23</definedName>
    <definedName name="_xlnm.Print_Area" localSheetId="14">'Tab5 Sz.ponadpodstawowe'!$A$1:$I$16</definedName>
    <definedName name="_xlnm.Print_Area" localSheetId="45">'Tab5 UMŁ'!$A$1:$I$79</definedName>
    <definedName name="_xlnm.Print_Area" localSheetId="50">'Tab5 ZDiT'!$A$1:$I$17</definedName>
    <definedName name="_xlnm.Print_Area" localSheetId="55">'Tab5 ZLM'!$A$1:$I$62</definedName>
    <definedName name="_xlnm.Print_Area" localSheetId="28">'Tab6 DPS'!$A$1:$I$25</definedName>
    <definedName name="_xlnm.Print_Area" localSheetId="39">'Tab6 MOSiR'!$A$1:$I$20</definedName>
    <definedName name="_xlnm.Print_Area" localSheetId="20">'Tab6 Pl.op.społ.'!$A$1:$I$16</definedName>
    <definedName name="_xlnm.Print_Area" localSheetId="8">'Tab6 Pl.Oświaty i Wych.'!$A$1:$I$16</definedName>
    <definedName name="_xlnm.Print_Area" localSheetId="31">'Tab6 Poz.Jed.Budżet.'!$A$1:$I$19</definedName>
    <definedName name="_xlnm.Print_Area" localSheetId="17">'Tab6 Poz.jed.oświat.'!$A$1:$I$17</definedName>
    <definedName name="_xlnm.Print_Area" localSheetId="12">'Tab6 Sz.Podstawowe'!$A$1:$I$17</definedName>
    <definedName name="_xlnm.Print_Area" localSheetId="46">'Tab6 UMŁ'!$A$1:$I$82</definedName>
    <definedName name="_xlnm.Print_Area" localSheetId="51">'Tab6 ZDiT'!$A$1:$I$17</definedName>
    <definedName name="_xlnm.Print_Area" localSheetId="56">'Tab6 ZLM'!$A$1:$I$22</definedName>
    <definedName name="_xlnm.Print_Area" localSheetId="58">'Tab6 ZZM'!$A$1:$I$17</definedName>
    <definedName name="_xlnm.Print_Area" localSheetId="47">'Tab7 udziały UMŁ'!$A$1:$O$43</definedName>
    <definedName name="_xlnm.Print_Area" localSheetId="48">'Tab8 udziały UMŁ'!$A$1:$I$43</definedName>
    <definedName name="_xlnm.Print_Area" localSheetId="85">'Tab9 CUW'!$A$1:$F$40</definedName>
    <definedName name="_xlnm.Print_Area" localSheetId="76">'Tab9 dochody ogółem'!$A$1:$F$40</definedName>
    <definedName name="_xlnm.Print_Area" localSheetId="82">'Tab9 DPS'!$A$1:$F$40</definedName>
    <definedName name="_xlnm.Print_Area" localSheetId="86">'Tab9 ŁOG'!$A$1:$F$40</definedName>
    <definedName name="_xlnm.Print_Area" localSheetId="81">'Tab9 MOPS'!$A$1:$F$40</definedName>
    <definedName name="_xlnm.Print_Area" localSheetId="88">'Tab9 MOSiR'!$A$1:$F$40</definedName>
    <definedName name="_xlnm.Print_Area" localSheetId="87">'Tab9 MZŻ'!$A$1:$F$40</definedName>
    <definedName name="_xlnm.Print_Area" localSheetId="80">'Tab9 PJO'!$A$1:$F$40</definedName>
    <definedName name="_xlnm.Print_Area" localSheetId="84">'Tab9 PO'!$A$1:$F$40</definedName>
    <definedName name="_xlnm.Print_Area" localSheetId="83">'Tab9 POWtI'!$A$1:$F$40</definedName>
    <definedName name="_xlnm.Print_Area" localSheetId="77">'Tab9 Przedszkola'!$A$1:$F$40</definedName>
    <definedName name="_xlnm.Print_Area" localSheetId="78">'Tab9 Sz.Podstawowe'!$A$1:$F$40</definedName>
    <definedName name="_xlnm.Print_Area" localSheetId="79">'Tab9 Sz.ponadpodstawowe'!$A$1:$F$39</definedName>
    <definedName name="_xlnm.Print_Area" localSheetId="89">'Tab9 UMŁ'!$A$1:$F$40</definedName>
    <definedName name="_xlnm.Print_Area" localSheetId="90">'Tab9 ZDiT'!$A$1:$F$40</definedName>
    <definedName name="_xlnm.Print_Area" localSheetId="91">'Tab9 ZIM'!$A$1:$F$40</definedName>
    <definedName name="_xlnm.Print_Area" localSheetId="92">'Tab9 ZLM'!$A$1:$F$40</definedName>
    <definedName name="_xlnm.Print_Area" localSheetId="93">'Tab9 ZZM'!$A$1:$F$40</definedName>
    <definedName name="_xlnm.Print_Area" localSheetId="0">'TABELA 1 Majątek Miasta'!$A$1:$J$30</definedName>
    <definedName name="_xlnm.Print_Area" localSheetId="4">'TABELA 2 MAJ.PL.Sł.ZDROWIA'!$A$1:$J$22</definedName>
    <definedName name="_xlnm.Print_Area" localSheetId="3">'TABELA 3 Zestawienie Zbiorcze'!$A$1:$P$27</definedName>
    <definedName name="_xlnm.Print_Area" localSheetId="5">'TABELA 4 Wart.maj.na1 mieszk'!$A$1:$H$24</definedName>
  </definedNames>
  <calcPr calcId="152511"/>
</workbook>
</file>

<file path=xl/calcChain.xml><?xml version="1.0" encoding="utf-8"?>
<calcChain xmlns="http://schemas.openxmlformats.org/spreadsheetml/2006/main">
  <c r="E36" i="80" l="1"/>
  <c r="D36" i="80"/>
  <c r="E36" i="79"/>
  <c r="D36" i="79"/>
  <c r="I18" i="76"/>
  <c r="F18" i="76"/>
  <c r="M17" i="76"/>
  <c r="O17" i="76" s="1"/>
  <c r="M16" i="76"/>
  <c r="O16" i="76" s="1"/>
  <c r="M15" i="76"/>
  <c r="O15" i="76" s="1"/>
  <c r="M14" i="76"/>
  <c r="O14" i="76" s="1"/>
  <c r="M13" i="76"/>
  <c r="O13" i="76" s="1"/>
  <c r="M12" i="76"/>
  <c r="O12" i="76" s="1"/>
  <c r="M11" i="76"/>
  <c r="O11" i="76" s="1"/>
  <c r="O10" i="76"/>
  <c r="M10" i="76"/>
  <c r="M9" i="76"/>
  <c r="O9" i="76" s="1"/>
  <c r="N8" i="76"/>
  <c r="N18" i="76" s="1"/>
  <c r="L8" i="76"/>
  <c r="L18" i="76" s="1"/>
  <c r="K8" i="76"/>
  <c r="K18" i="76" s="1"/>
  <c r="J8" i="76"/>
  <c r="J18" i="76" s="1"/>
  <c r="I8" i="76"/>
  <c r="H8" i="76"/>
  <c r="H18" i="76" s="1"/>
  <c r="G8" i="76"/>
  <c r="G18" i="76" s="1"/>
  <c r="F8" i="76"/>
  <c r="E8" i="76"/>
  <c r="E18" i="76" s="1"/>
  <c r="D8" i="76"/>
  <c r="D18" i="76" s="1"/>
  <c r="M17" i="75"/>
  <c r="O17" i="75" s="1"/>
  <c r="M16" i="75"/>
  <c r="O16" i="75" s="1"/>
  <c r="M15" i="75"/>
  <c r="O15" i="75" s="1"/>
  <c r="M14" i="75"/>
  <c r="O14" i="75" s="1"/>
  <c r="M13" i="75"/>
  <c r="O13" i="75" s="1"/>
  <c r="M12" i="75"/>
  <c r="O12" i="75" s="1"/>
  <c r="O11" i="75"/>
  <c r="M11" i="75"/>
  <c r="M10" i="75"/>
  <c r="O10" i="75" s="1"/>
  <c r="M9" i="75"/>
  <c r="O9" i="75" s="1"/>
  <c r="N8" i="75"/>
  <c r="N18" i="75" s="1"/>
  <c r="L8" i="75"/>
  <c r="L18" i="75" s="1"/>
  <c r="K8" i="75"/>
  <c r="K18" i="75" s="1"/>
  <c r="J8" i="75"/>
  <c r="J18" i="75" s="1"/>
  <c r="I8" i="75"/>
  <c r="I18" i="75" s="1"/>
  <c r="H8" i="75"/>
  <c r="H18" i="75" s="1"/>
  <c r="G8" i="75"/>
  <c r="G18" i="75" s="1"/>
  <c r="F8" i="75"/>
  <c r="F18" i="75" s="1"/>
  <c r="E8" i="75"/>
  <c r="E18" i="75" s="1"/>
  <c r="D8" i="75"/>
  <c r="D18" i="75" s="1"/>
  <c r="F18" i="74"/>
  <c r="E18" i="74"/>
  <c r="M17" i="74"/>
  <c r="O17" i="74" s="1"/>
  <c r="O16" i="74"/>
  <c r="M16" i="74"/>
  <c r="M15" i="74"/>
  <c r="O15" i="74" s="1"/>
  <c r="M14" i="74"/>
  <c r="O14" i="74" s="1"/>
  <c r="M13" i="74"/>
  <c r="O13" i="74" s="1"/>
  <c r="O12" i="74"/>
  <c r="M12" i="74"/>
  <c r="M11" i="74"/>
  <c r="O11" i="74" s="1"/>
  <c r="M10" i="74"/>
  <c r="O10" i="74" s="1"/>
  <c r="M9" i="74"/>
  <c r="O9" i="74" s="1"/>
  <c r="N8" i="74"/>
  <c r="N18" i="74" s="1"/>
  <c r="L8" i="74"/>
  <c r="L18" i="74" s="1"/>
  <c r="K8" i="74"/>
  <c r="K18" i="74" s="1"/>
  <c r="J8" i="74"/>
  <c r="J18" i="74" s="1"/>
  <c r="I8" i="74"/>
  <c r="I18" i="74" s="1"/>
  <c r="H8" i="74"/>
  <c r="H18" i="74" s="1"/>
  <c r="G8" i="74"/>
  <c r="G18" i="74" s="1"/>
  <c r="F8" i="74"/>
  <c r="E8" i="74"/>
  <c r="D8" i="74"/>
  <c r="N18" i="73"/>
  <c r="I18" i="73"/>
  <c r="M17" i="73"/>
  <c r="O17" i="73" s="1"/>
  <c r="M16" i="73"/>
  <c r="O16" i="73" s="1"/>
  <c r="M15" i="73"/>
  <c r="O15" i="73" s="1"/>
  <c r="M14" i="73"/>
  <c r="O14" i="73" s="1"/>
  <c r="M13" i="73"/>
  <c r="O13" i="73" s="1"/>
  <c r="M12" i="73"/>
  <c r="O12" i="73" s="1"/>
  <c r="M11" i="73"/>
  <c r="O11" i="73" s="1"/>
  <c r="M10" i="73"/>
  <c r="O10" i="73" s="1"/>
  <c r="M9" i="73"/>
  <c r="O9" i="73" s="1"/>
  <c r="N8" i="73"/>
  <c r="L8" i="73"/>
  <c r="L18" i="73" s="1"/>
  <c r="K8" i="73"/>
  <c r="K18" i="73" s="1"/>
  <c r="J8" i="73"/>
  <c r="J18" i="73" s="1"/>
  <c r="I8" i="73"/>
  <c r="H8" i="73"/>
  <c r="H18" i="73" s="1"/>
  <c r="G8" i="73"/>
  <c r="G18" i="73" s="1"/>
  <c r="F8" i="73"/>
  <c r="F18" i="73" s="1"/>
  <c r="E8" i="73"/>
  <c r="E18" i="73" s="1"/>
  <c r="D8" i="73"/>
  <c r="M18" i="72"/>
  <c r="M17" i="72"/>
  <c r="O17" i="72" s="1"/>
  <c r="O16" i="72"/>
  <c r="M16" i="72"/>
  <c r="O15" i="72"/>
  <c r="M15" i="72"/>
  <c r="M14" i="72"/>
  <c r="O14" i="72" s="1"/>
  <c r="M13" i="72"/>
  <c r="O13" i="72" s="1"/>
  <c r="O12" i="72"/>
  <c r="M12" i="72"/>
  <c r="O11" i="72"/>
  <c r="M11" i="72"/>
  <c r="M10" i="72"/>
  <c r="O10" i="72" s="1"/>
  <c r="M9" i="72"/>
  <c r="O9" i="72" s="1"/>
  <c r="N8" i="72"/>
  <c r="N18" i="72" s="1"/>
  <c r="L8" i="72"/>
  <c r="K8" i="72"/>
  <c r="J8" i="72"/>
  <c r="I8" i="72"/>
  <c r="H8" i="72"/>
  <c r="G8" i="72"/>
  <c r="F8" i="72"/>
  <c r="M8" i="72" s="1"/>
  <c r="E8" i="72"/>
  <c r="D8" i="72"/>
  <c r="M18" i="71"/>
  <c r="M17" i="71"/>
  <c r="O17" i="71" s="1"/>
  <c r="M16" i="71"/>
  <c r="O16" i="71" s="1"/>
  <c r="M15" i="71"/>
  <c r="O15" i="71" s="1"/>
  <c r="M14" i="71"/>
  <c r="O14" i="71" s="1"/>
  <c r="M13" i="71"/>
  <c r="O13" i="71" s="1"/>
  <c r="M12" i="71"/>
  <c r="O12" i="71" s="1"/>
  <c r="M11" i="71"/>
  <c r="O11" i="71" s="1"/>
  <c r="M10" i="71"/>
  <c r="O10" i="71" s="1"/>
  <c r="M9" i="71"/>
  <c r="O9" i="71" s="1"/>
  <c r="N8" i="71"/>
  <c r="N18" i="71" s="1"/>
  <c r="L8" i="71"/>
  <c r="K8" i="71"/>
  <c r="J8" i="71"/>
  <c r="I8" i="71"/>
  <c r="H8" i="71"/>
  <c r="G8" i="71"/>
  <c r="F8" i="71"/>
  <c r="E8" i="71"/>
  <c r="D8" i="71"/>
  <c r="H18" i="70"/>
  <c r="D18" i="70"/>
  <c r="M17" i="70"/>
  <c r="O17" i="70" s="1"/>
  <c r="M16" i="70"/>
  <c r="O16" i="70" s="1"/>
  <c r="M15" i="70"/>
  <c r="O15" i="70" s="1"/>
  <c r="N14" i="70"/>
  <c r="N8" i="70" s="1"/>
  <c r="N18" i="70" s="1"/>
  <c r="M14" i="70"/>
  <c r="O14" i="70" s="1"/>
  <c r="O13" i="70"/>
  <c r="M13" i="70"/>
  <c r="M12" i="70"/>
  <c r="O12" i="70" s="1"/>
  <c r="M11" i="70"/>
  <c r="O11" i="70" s="1"/>
  <c r="M10" i="70"/>
  <c r="O10" i="70" s="1"/>
  <c r="O9" i="70"/>
  <c r="M9" i="70"/>
  <c r="L8" i="70"/>
  <c r="L18" i="70" s="1"/>
  <c r="K8" i="70"/>
  <c r="K18" i="70" s="1"/>
  <c r="J8" i="70"/>
  <c r="J18" i="70" s="1"/>
  <c r="I8" i="70"/>
  <c r="I18" i="70" s="1"/>
  <c r="H8" i="70"/>
  <c r="G8" i="70"/>
  <c r="G18" i="70" s="1"/>
  <c r="F8" i="70"/>
  <c r="F18" i="70" s="1"/>
  <c r="E8" i="70"/>
  <c r="E18" i="70" s="1"/>
  <c r="D8" i="70"/>
  <c r="F18" i="69"/>
  <c r="O17" i="69"/>
  <c r="M17" i="69"/>
  <c r="M16" i="69"/>
  <c r="O16" i="69" s="1"/>
  <c r="M15" i="69"/>
  <c r="O15" i="69" s="1"/>
  <c r="M14" i="69"/>
  <c r="O14" i="69" s="1"/>
  <c r="O13" i="69"/>
  <c r="M13" i="69"/>
  <c r="M12" i="69"/>
  <c r="O12" i="69" s="1"/>
  <c r="M11" i="69"/>
  <c r="O11" i="69" s="1"/>
  <c r="M10" i="69"/>
  <c r="O10" i="69" s="1"/>
  <c r="O9" i="69"/>
  <c r="M9" i="69"/>
  <c r="N8" i="69"/>
  <c r="N18" i="69" s="1"/>
  <c r="L8" i="69"/>
  <c r="L18" i="69" s="1"/>
  <c r="K8" i="69"/>
  <c r="K18" i="69" s="1"/>
  <c r="J8" i="69"/>
  <c r="J18" i="69" s="1"/>
  <c r="I8" i="69"/>
  <c r="I18" i="69" s="1"/>
  <c r="H8" i="69"/>
  <c r="H18" i="69" s="1"/>
  <c r="G8" i="69"/>
  <c r="G18" i="69" s="1"/>
  <c r="F8" i="69"/>
  <c r="E8" i="69"/>
  <c r="E18" i="69" s="1"/>
  <c r="D8" i="69"/>
  <c r="D18" i="69" s="1"/>
  <c r="M8" i="71" l="1"/>
  <c r="O8" i="71" s="1"/>
  <c r="O18" i="72"/>
  <c r="O8" i="72"/>
  <c r="M18" i="69"/>
  <c r="O18" i="69" s="1"/>
  <c r="M8" i="69"/>
  <c r="O8" i="69" s="1"/>
  <c r="M8" i="73"/>
  <c r="O8" i="73" s="1"/>
  <c r="M18" i="75"/>
  <c r="O18" i="75" s="1"/>
  <c r="M8" i="75"/>
  <c r="O8" i="75" s="1"/>
  <c r="M8" i="74"/>
  <c r="O8" i="74" s="1"/>
  <c r="M18" i="76"/>
  <c r="O18" i="76" s="1"/>
  <c r="M8" i="76"/>
  <c r="O8" i="76" s="1"/>
  <c r="D18" i="74"/>
  <c r="M18" i="74" s="1"/>
  <c r="O18" i="74" s="1"/>
  <c r="D18" i="73"/>
  <c r="M18" i="73" s="1"/>
  <c r="O18" i="73" s="1"/>
  <c r="O18" i="71"/>
  <c r="M18" i="70"/>
  <c r="O18" i="70" s="1"/>
  <c r="M8" i="70"/>
  <c r="O8" i="70" s="1"/>
  <c r="M24" i="62" l="1"/>
  <c r="R18" i="62"/>
  <c r="S18" i="62" s="1"/>
  <c r="R17" i="62"/>
  <c r="S17" i="62" s="1"/>
  <c r="R16" i="62"/>
  <c r="S16" i="62" s="1"/>
  <c r="R15" i="62"/>
  <c r="S15" i="62" s="1"/>
  <c r="S14" i="62"/>
  <c r="R14" i="62"/>
  <c r="R13" i="62"/>
  <c r="S13" i="62" s="1"/>
  <c r="R12" i="62"/>
  <c r="S12" i="62" s="1"/>
  <c r="R11" i="62"/>
  <c r="S11" i="62" s="1"/>
  <c r="R10" i="62"/>
  <c r="S10" i="62" s="1"/>
  <c r="R9" i="62"/>
  <c r="S9" i="62" s="1"/>
  <c r="R8" i="62"/>
  <c r="S8" i="62" s="1"/>
  <c r="R18" i="61"/>
  <c r="S18" i="61" s="1"/>
  <c r="R17" i="61"/>
  <c r="S17" i="61" s="1"/>
  <c r="R16" i="61"/>
  <c r="S16" i="61" s="1"/>
  <c r="R15" i="61"/>
  <c r="S15" i="61" s="1"/>
  <c r="R14" i="61"/>
  <c r="S14" i="61" s="1"/>
  <c r="R13" i="61"/>
  <c r="S13" i="61" s="1"/>
  <c r="S12" i="61"/>
  <c r="R12" i="61"/>
  <c r="R11" i="61"/>
  <c r="S11" i="61" s="1"/>
  <c r="S10" i="61"/>
  <c r="R10" i="61"/>
  <c r="R9" i="61"/>
  <c r="S9" i="61" s="1"/>
  <c r="S8" i="61"/>
  <c r="R8" i="61"/>
  <c r="M24" i="58"/>
  <c r="H28" i="49"/>
  <c r="G28" i="49"/>
  <c r="F28" i="49"/>
  <c r="E28" i="49"/>
  <c r="D28" i="49"/>
  <c r="C28" i="49"/>
  <c r="B28" i="49"/>
  <c r="H27" i="49"/>
  <c r="G27" i="49"/>
  <c r="F27" i="49"/>
  <c r="E27" i="49"/>
  <c r="D27" i="49"/>
  <c r="C27" i="49"/>
  <c r="B27" i="49"/>
  <c r="H26" i="49"/>
  <c r="G26" i="49"/>
  <c r="F26" i="49"/>
  <c r="E26" i="49"/>
  <c r="D26" i="49"/>
  <c r="C26" i="49"/>
  <c r="B26" i="49"/>
  <c r="H25" i="49"/>
  <c r="G25" i="49"/>
  <c r="F25" i="49"/>
  <c r="E25" i="49"/>
  <c r="D25" i="49"/>
  <c r="C25" i="49"/>
  <c r="B25" i="49"/>
  <c r="H24" i="49"/>
  <c r="G24" i="49"/>
  <c r="F24" i="49"/>
  <c r="E24" i="49"/>
  <c r="D24" i="49"/>
  <c r="C24" i="49"/>
  <c r="B24" i="49"/>
  <c r="H23" i="49"/>
  <c r="G23" i="49"/>
  <c r="F23" i="49"/>
  <c r="E23" i="49"/>
  <c r="D23" i="49"/>
  <c r="C23" i="49"/>
  <c r="B23" i="49"/>
  <c r="H22" i="49"/>
  <c r="G22" i="49"/>
  <c r="F22" i="49"/>
  <c r="E22" i="49"/>
  <c r="D22" i="49"/>
  <c r="C22" i="49"/>
  <c r="B22" i="49"/>
  <c r="H21" i="49"/>
  <c r="G21" i="49"/>
  <c r="F21" i="49"/>
  <c r="E21" i="49"/>
  <c r="D21" i="49"/>
  <c r="C21" i="49"/>
  <c r="B21" i="49"/>
  <c r="H20" i="49"/>
  <c r="G20" i="49"/>
  <c r="F20" i="49"/>
  <c r="E20" i="49"/>
  <c r="D20" i="49"/>
  <c r="C20" i="49"/>
  <c r="B20" i="49"/>
  <c r="H19" i="49"/>
  <c r="G19" i="49"/>
  <c r="F19" i="49"/>
  <c r="E19" i="49"/>
  <c r="D19" i="49"/>
  <c r="C19" i="49"/>
  <c r="B19" i="49"/>
  <c r="H18" i="49"/>
  <c r="G18" i="49"/>
  <c r="F18" i="49"/>
  <c r="E18" i="49"/>
  <c r="D18" i="49"/>
  <c r="C18" i="49"/>
  <c r="B18" i="49"/>
  <c r="H17" i="49"/>
  <c r="G17" i="49"/>
  <c r="F17" i="49"/>
  <c r="E17" i="49"/>
  <c r="D17" i="49"/>
  <c r="C17" i="49"/>
  <c r="B17" i="49"/>
  <c r="H16" i="49"/>
  <c r="G16" i="49"/>
  <c r="F16" i="49"/>
  <c r="E16" i="49"/>
  <c r="D16" i="49"/>
  <c r="C16" i="49"/>
  <c r="B16" i="49"/>
  <c r="H15" i="49"/>
  <c r="G15" i="49"/>
  <c r="F15" i="49"/>
  <c r="E15" i="49"/>
  <c r="D15" i="49"/>
  <c r="C15" i="49"/>
  <c r="B15" i="49"/>
  <c r="H14" i="49"/>
  <c r="G14" i="49"/>
  <c r="F14" i="49"/>
  <c r="E14" i="49"/>
  <c r="D14" i="49"/>
  <c r="C14" i="49"/>
  <c r="B14" i="49"/>
  <c r="H13" i="49"/>
  <c r="G13" i="49"/>
  <c r="F13" i="49"/>
  <c r="E13" i="49"/>
  <c r="D13" i="49"/>
  <c r="C13" i="49"/>
  <c r="B13" i="49"/>
  <c r="H12" i="49"/>
  <c r="G12" i="49"/>
  <c r="F12" i="49"/>
  <c r="E12" i="49"/>
  <c r="D12" i="49"/>
  <c r="C12" i="49"/>
  <c r="B12" i="49"/>
  <c r="H11" i="49"/>
  <c r="G11" i="49"/>
  <c r="F11" i="49"/>
  <c r="E11" i="49"/>
  <c r="D11" i="49"/>
  <c r="C11" i="49"/>
  <c r="B11" i="49"/>
  <c r="H10" i="49"/>
  <c r="G10" i="49"/>
  <c r="F10" i="49"/>
  <c r="E10" i="49"/>
  <c r="D10" i="49"/>
  <c r="C10" i="49"/>
  <c r="B10" i="49"/>
  <c r="H9" i="49"/>
  <c r="G9" i="49"/>
  <c r="F9" i="49"/>
  <c r="E9" i="49"/>
  <c r="D9" i="49"/>
  <c r="C9" i="49"/>
  <c r="B9" i="49"/>
  <c r="H8" i="49"/>
  <c r="G8" i="49"/>
  <c r="F8" i="49"/>
  <c r="F29" i="49" s="1"/>
  <c r="E8" i="49"/>
  <c r="D8" i="49"/>
  <c r="C8" i="49"/>
  <c r="B8" i="49"/>
  <c r="E6" i="49"/>
  <c r="G6" i="49" s="1"/>
  <c r="D6" i="49"/>
  <c r="B2" i="49"/>
  <c r="M55" i="47"/>
  <c r="H14" i="32"/>
  <c r="F14" i="32"/>
  <c r="E14" i="32"/>
  <c r="D14" i="32"/>
  <c r="G13" i="32"/>
  <c r="G12" i="32"/>
  <c r="G11" i="32"/>
  <c r="G10" i="32"/>
  <c r="G9" i="32"/>
  <c r="H14" i="31"/>
  <c r="F14" i="31"/>
  <c r="E14" i="31"/>
  <c r="D14" i="31"/>
  <c r="G14" i="31" s="1"/>
  <c r="G13" i="31"/>
  <c r="G12" i="31"/>
  <c r="G11" i="31"/>
  <c r="G10" i="31"/>
  <c r="G9" i="31"/>
  <c r="H10" i="21"/>
  <c r="F10" i="21"/>
  <c r="E10" i="21"/>
  <c r="D10" i="21"/>
  <c r="G9" i="21"/>
  <c r="G10" i="21" s="1"/>
  <c r="H11" i="9"/>
  <c r="F11" i="9"/>
  <c r="E11" i="9"/>
  <c r="D11" i="9"/>
  <c r="G10" i="9"/>
  <c r="G11" i="9" s="1"/>
  <c r="G9" i="9"/>
  <c r="H11" i="16"/>
  <c r="G11" i="16"/>
  <c r="F11" i="16"/>
  <c r="E11" i="16"/>
  <c r="D11" i="16"/>
  <c r="H11" i="10"/>
  <c r="G11" i="10"/>
  <c r="F11" i="10"/>
  <c r="E11" i="10"/>
  <c r="D11" i="10"/>
  <c r="H12" i="8"/>
  <c r="G12" i="8"/>
  <c r="F12" i="8"/>
  <c r="E12" i="8"/>
  <c r="D12" i="8"/>
  <c r="B5" i="6"/>
  <c r="A5" i="6"/>
  <c r="B4" i="6"/>
  <c r="A4" i="6"/>
  <c r="B3" i="6"/>
  <c r="A3" i="6"/>
  <c r="B2" i="6"/>
  <c r="A2" i="6"/>
  <c r="B5" i="5"/>
  <c r="A5" i="5"/>
  <c r="B4" i="5"/>
  <c r="A4" i="5"/>
  <c r="B3" i="5"/>
  <c r="A3" i="5"/>
  <c r="B2" i="5"/>
  <c r="A2" i="5"/>
  <c r="E21" i="4"/>
  <c r="D21" i="4"/>
  <c r="D22" i="4" s="1"/>
  <c r="E20" i="4"/>
  <c r="D20" i="4"/>
  <c r="E17" i="4"/>
  <c r="D17" i="4"/>
  <c r="D18" i="4" s="1"/>
  <c r="F16" i="4"/>
  <c r="E16" i="4"/>
  <c r="G16" i="4" s="1"/>
  <c r="D16" i="4"/>
  <c r="G13" i="4"/>
  <c r="F13" i="4"/>
  <c r="G12" i="4"/>
  <c r="F12" i="4"/>
  <c r="G10" i="4"/>
  <c r="F10" i="4"/>
  <c r="G9" i="4"/>
  <c r="F9" i="4"/>
  <c r="B4" i="1"/>
  <c r="L9" i="1"/>
  <c r="E18" i="4" l="1"/>
  <c r="H6" i="49"/>
  <c r="F17" i="4"/>
  <c r="G17" i="4"/>
  <c r="H29" i="49"/>
  <c r="D29" i="49"/>
  <c r="F20" i="4"/>
  <c r="E29" i="49"/>
  <c r="F21" i="4"/>
  <c r="G29" i="49"/>
  <c r="G14" i="32"/>
  <c r="E22" i="4"/>
  <c r="G20" i="4"/>
  <c r="G21" i="4"/>
</calcChain>
</file>

<file path=xl/sharedStrings.xml><?xml version="1.0" encoding="utf-8"?>
<sst xmlns="http://schemas.openxmlformats.org/spreadsheetml/2006/main" count="4403" uniqueCount="706">
  <si>
    <t>2022</t>
  </si>
  <si>
    <t>LP.</t>
  </si>
  <si>
    <t>Jednostki podległe
 Miastu Łódź</t>
  </si>
  <si>
    <t>Wartość majątku brutto</t>
  </si>
  <si>
    <t>"+" zwiększenie
 ''-" zmniejszenie</t>
  </si>
  <si>
    <t>Procent umorzenia</t>
  </si>
  <si>
    <t>Dynamika przyrostu</t>
  </si>
  <si>
    <t>Struktura</t>
  </si>
  <si>
    <t>Wartość majątku netto</t>
  </si>
  <si>
    <t>2022.01.01</t>
  </si>
  <si>
    <t>2022.12.31</t>
  </si>
  <si>
    <t>5 (4-3)</t>
  </si>
  <si>
    <t>7 (4:3)</t>
  </si>
  <si>
    <t>1.</t>
  </si>
  <si>
    <t>Jednostki Budżetowe</t>
  </si>
  <si>
    <t>w tym:</t>
  </si>
  <si>
    <t>grunty stanowiące własność jednostki samorządu terytorialnego</t>
  </si>
  <si>
    <t>przekazane w użytkowanie wieczyste innym podmiotom</t>
  </si>
  <si>
    <t>2.</t>
  </si>
  <si>
    <t>Zakłady Budżetowe</t>
  </si>
  <si>
    <t>3.</t>
  </si>
  <si>
    <t>Instytucje Kultury</t>
  </si>
  <si>
    <t>4.</t>
  </si>
  <si>
    <t>Razem:</t>
  </si>
  <si>
    <t>Majątek oddany w użyczenie i użytkowanie</t>
  </si>
  <si>
    <t>(za wyjątkiem Placówek Służby Zdrowia)</t>
  </si>
  <si>
    <t xml:space="preserve">Majątek oddany </t>
  </si>
  <si>
    <t>w dzierżawę i najem</t>
  </si>
  <si>
    <t>5.</t>
  </si>
  <si>
    <t xml:space="preserve">Majątek Miasta oddany </t>
  </si>
  <si>
    <t xml:space="preserve">w użytkowanie Placówkom Służby Zdrowia </t>
  </si>
  <si>
    <t>6.</t>
  </si>
  <si>
    <t xml:space="preserve">Grunty nie ujęte w ewidencji księgowej </t>
  </si>
  <si>
    <t>(wg wartości szacunkowej)</t>
  </si>
  <si>
    <t>Ogółem:</t>
  </si>
  <si>
    <t>ZESTAWIENIE ZBIORCZE</t>
  </si>
  <si>
    <t>Tabela nr 3 - Rzeczowe aktywa trwałe oraz wartości niematerialne i prawne Miasta Łodzi</t>
  </si>
  <si>
    <t>Lp.</t>
  </si>
  <si>
    <t>Specyfikacja</t>
  </si>
  <si>
    <t>Stan na początek roku</t>
  </si>
  <si>
    <t>Zwiększenia</t>
  </si>
  <si>
    <t>Zmniejszenia</t>
  </si>
  <si>
    <t>Stan na koniec roku</t>
  </si>
  <si>
    <t>Umorzenie na koniec roku</t>
  </si>
  <si>
    <t>Wartość netto na koniec roku</t>
  </si>
  <si>
    <t>aktualizacja</t>
  </si>
  <si>
    <t>nabycie</t>
  </si>
  <si>
    <t>przemieszczenie wewnętrzne*</t>
  </si>
  <si>
    <t>inne</t>
  </si>
  <si>
    <t>rozchód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</si>
  <si>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</si>
  <si>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</si>
  <si>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</si>
  <si>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</si>
  <si>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</si>
  <si>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</si>
  <si>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</si>
  <si>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</si>
  <si>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</si>
  <si>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</si>
  <si>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</si>
  <si>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</si>
  <si>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</si>
  <si>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Środki trwałe w budowie (inwestycje)</t>
  </si>
  <si>
    <t>Zaliczki na środki trwałe w budowie (inwestycje)</t>
  </si>
  <si>
    <t>Wartości niematerialne i prawne</t>
  </si>
  <si>
    <t>SUMA (1+2+3+4)</t>
  </si>
  <si>
    <t>w tym środki trwałe i środki trwałe w budowie oraz wartości niematerialne i prawne nieodpłatnie  otrzymane/przekazane (dot. poz. 1.6 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</si>
  <si>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</si>
  <si>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</si>
  <si>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</si>
  <si>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</si>
  <si>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………………………………………………….</t>
  </si>
  <si>
    <t>……………………………………………………………………………………</t>
  </si>
  <si>
    <t>podpis i pieczęć osoby sporządzającej</t>
  </si>
  <si>
    <t>data</t>
  </si>
  <si>
    <t>podpis i pieczęć Kierownika jednostki/komórki organizacyjnej</t>
  </si>
  <si>
    <t>Tabela nr 2 - Majątek Placówek Służby Zdrowia</t>
  </si>
  <si>
    <t>L.p.</t>
  </si>
  <si>
    <t>Nazwa podmiotu</t>
  </si>
  <si>
    <t>Stan brutto na początek roku</t>
  </si>
  <si>
    <t>Stan brutto na koniec roku</t>
  </si>
  <si>
    <t>Stan netto na koniec roku</t>
  </si>
  <si>
    <t>Miejskie Centrum Medyczne "Widzew"</t>
  </si>
  <si>
    <t>Miejskie Centrum Terapii i Profilaktyki Zdrowotnej im. bł.R.Chylińskiego</t>
  </si>
  <si>
    <t>Miejskie Centrum Medyczne 
im. dr. K. Jonschera</t>
  </si>
  <si>
    <t>Miejskie Centrum Medyczne "Górna"</t>
  </si>
  <si>
    <t>Miejskie Centrum Medyczne "Bałuty"</t>
  </si>
  <si>
    <t>Miejskie Centrum Medyczne "Polesie"</t>
  </si>
  <si>
    <t>SUMA</t>
  </si>
  <si>
    <t>……………………………………………………………..</t>
  </si>
  <si>
    <t>……………………………</t>
  </si>
  <si>
    <t>…………………………………………………………</t>
  </si>
  <si>
    <t>Wartość majątku przypadająca na jednego mieszkańca Łodzi</t>
  </si>
  <si>
    <t>Treść</t>
  </si>
  <si>
    <t>Na dzień</t>
  </si>
  <si>
    <t>Różnica</t>
  </si>
  <si>
    <t>(4-3)</t>
  </si>
  <si>
    <t>(4:3)</t>
  </si>
  <si>
    <t>Majątek ogółem w zł</t>
  </si>
  <si>
    <t>brutto</t>
  </si>
  <si>
    <t>netto</t>
  </si>
  <si>
    <r>
      <rPr>
        <b/>
        <sz val="11"/>
        <rFont val="Calibri"/>
        <family val="2"/>
        <charset val="238"/>
      </rPr>
      <t>Majątek ogółem w zł</t>
    </r>
    <r>
      <rPr>
        <sz val="11"/>
        <rFont val="Calibri"/>
        <family val="2"/>
        <charset val="238"/>
      </rPr>
      <t xml:space="preserve">
(bez wartości gruntów nieujętych w ewidencji księgowej)</t>
    </r>
  </si>
  <si>
    <t>ulegnie likwidacji</t>
  </si>
  <si>
    <t>esz w terminie późniejszym</t>
  </si>
  <si>
    <t>Liczba mieszkańców</t>
  </si>
  <si>
    <t>Wartość majątku ogółem przypadająca na jednego mieszkańca w zł
(1:3)</t>
  </si>
  <si>
    <t>% udział wartości netto w wartości brutto</t>
  </si>
  <si>
    <r>
      <rPr>
        <sz val="11"/>
        <color theme="1"/>
        <rFont val="Calibri"/>
        <family val="2"/>
        <charset val="238"/>
        <scheme val="minor"/>
      </rPr>
      <t xml:space="preserve">Wartość majątku ogółem 
</t>
    </r>
    <r>
      <rPr>
        <sz val="8"/>
        <color indexed="8"/>
        <rFont val="Calibri"/>
        <family val="2"/>
        <charset val="238"/>
      </rPr>
      <t>(bez wartości gruntów nieujętych w ewidencji księgowej)</t>
    </r>
    <r>
      <rPr>
        <sz val="11"/>
        <color indexed="8"/>
        <rFont val="Calibri"/>
        <family val="2"/>
        <charset val="238"/>
      </rPr>
      <t xml:space="preserve"> przypadająca na jednego mieszkańca w zł
(2:3)</t>
    </r>
  </si>
  <si>
    <t>Jednostki podległe Miastu Łódź</t>
  </si>
  <si>
    <t xml:space="preserve">Dynamika przyrostu majątku brutto w porównaniu do stanu na dzień 01.01.2022r. </t>
  </si>
  <si>
    <t>Struktura majątku Miasta - ogółem</t>
  </si>
  <si>
    <t>Placówki oświaty i wychowania</t>
  </si>
  <si>
    <t>Placówki oświaty i wychowania - ogółem</t>
  </si>
  <si>
    <t>Tabela nr 5 - Wartość majątku Miasta Łodzi oddana w użyczenie lub użytkowanie</t>
  </si>
  <si>
    <t>w pełnych złotych</t>
  </si>
  <si>
    <t>Nazwa podmiotu biorącego w użyczenie, użytkowanie</t>
  </si>
  <si>
    <t>Szkoły Podstawowe</t>
  </si>
  <si>
    <t>Szkoły Ponadpodstawowe</t>
  </si>
  <si>
    <t>Pozostałe jednostki oświatowe</t>
  </si>
  <si>
    <t>Tabela nr 6 - Wartość majątku Miasta Łodzi oddanego w dzierżawę lub najem</t>
  </si>
  <si>
    <t>Nazwa podmiotu biorącego w dzierżawę, najem</t>
  </si>
  <si>
    <t>………………………………………………………</t>
  </si>
  <si>
    <t>Przedszkola miejskie</t>
  </si>
  <si>
    <t>Szkoły podstawowe</t>
  </si>
  <si>
    <t>Kinga Kisiel</t>
  </si>
  <si>
    <t>Żaneta Rychtelska</t>
  </si>
  <si>
    <t>Anna Gołębiowska</t>
  </si>
  <si>
    <t>Tomasz Turski</t>
  </si>
  <si>
    <t>UMŁ WYDZIAŁ EDUKACJI</t>
  </si>
  <si>
    <t>URZĄD MIASTA ŁODZI WYDZIAŁ EDUKACJI</t>
  </si>
  <si>
    <t>Wydział Edukacji UM Łodzi-drukarka</t>
  </si>
  <si>
    <t>Wydział Edukacji Urzędu Miasta Łodzi</t>
  </si>
  <si>
    <t>LANGEO CONSTRUCTION SPÓŁKA AKCYJNA, Adres: ul. Henryka Sienkiewicza 85/87, 90-057 Łódź  / SOMMO INVEST SPÓŁKA Z OGRANICZONĄ ODPOWIEDZIALNOŚCIĄ SPÓŁKA KOMANDYTOWA, Adres: ul. Sienkiewicza 53/12, 90-009</t>
  </si>
  <si>
    <t>Szkoły ponadpodstawowe</t>
  </si>
  <si>
    <t>UMŁ - Wydział Edukacji</t>
  </si>
  <si>
    <t>Szkoła Podstawowa nr 3 im. Henryka Dobrzańskiego "Hubala"</t>
  </si>
  <si>
    <t>Szkoła Podstawowa nr 4 im. Kmisji Edukacji Narodowej</t>
  </si>
  <si>
    <t>Szkoła Podstawowa nr 37 im. Janusza Kusocińskiego</t>
  </si>
  <si>
    <t>Szkoła Podstaowa nr 54 im. Kornela Makuszyńskiego</t>
  </si>
  <si>
    <t>Szkoła Podstawowa nr 56 im. Bronisława Czecha</t>
  </si>
  <si>
    <t>Szkoła Podstawowa nr 58 im.
Melchiora Wańkowicza</t>
  </si>
  <si>
    <t>Szkoła Podstawowa nr 61 im.
Św. Franciszka z Asyżu</t>
  </si>
  <si>
    <t>Szkoła Podstawowa nr 91 im.
Leokadia Teliga</t>
  </si>
  <si>
    <t>Szkoła Podstawowa nr 101 im. Jana Kochanowskiego</t>
  </si>
  <si>
    <t>Szkoła Podstawowa ne 109
im. Ludwiki Wawrzyńskiej</t>
  </si>
  <si>
    <t>Szkoła Podstawowa nr 110 im.Partyzantów Ziemi Łódzkiej</t>
  </si>
  <si>
    <t>Szkoła Podstawowa nr 113 im. Adolfa Dygasińskiego</t>
  </si>
  <si>
    <t>Szkoła Podstawowa nr 116 im.
Aleksego Rżewskiego</t>
  </si>
  <si>
    <t>Szkoła Podstawowa nr 120 im. Konstytucji 3 Maja</t>
  </si>
  <si>
    <t>Szkoła Podstawowa nr 122</t>
  </si>
  <si>
    <t>Szkoła Podstawowa nr 125 im. Janusz Korczaka</t>
  </si>
  <si>
    <t>Szkoła Podstawowa nr 138 im. Leopolda Staffa</t>
  </si>
  <si>
    <t>Szkoła Podstawowa nr 139 im. Wojska Polskiego</t>
  </si>
  <si>
    <t>Szkoła Podstawowa nr 162 im Obrońców Westerplatte</t>
  </si>
  <si>
    <t>Szkoła Podstawowa nr 164 im. Andrzeja Fycza Modrzewskiego</t>
  </si>
  <si>
    <t>Szkoła Podstawowa nr 170 im. Anieli Krzywoń</t>
  </si>
  <si>
    <t>Szkoła Podstawowa nr 174 im. Jana Machulskiego</t>
  </si>
  <si>
    <t>Szkoła Podstawowa nr 182 im. Tadeusza Zawadzkiego "Zośki"</t>
  </si>
  <si>
    <t>Szkoła Podstawowa nr 184
im. Ludwika Waryńskiego</t>
  </si>
  <si>
    <t>Szkoła Podstawowa nr 189
im. Wandy Zieleńczyk</t>
  </si>
  <si>
    <t>Szkoła Podstawowa nr 190 im. Jarosława Iwaszkiewicza</t>
  </si>
  <si>
    <t>Szkoła Podstawowa nr 199im. Juliana Tuwima</t>
  </si>
  <si>
    <t>Szkoła Podstawowa nr 205 im. Św. Jadwigi Królowej Polski</t>
  </si>
  <si>
    <t>Szkoła Podstawowa nr 206</t>
  </si>
  <si>
    <t>Przedszkole Specjalne nr 1</t>
  </si>
  <si>
    <t>Przedszkole Miejskie nr 4</t>
  </si>
  <si>
    <t>Przedszkole Miejskie nr 5</t>
  </si>
  <si>
    <t>Przedszkole Miejskie nr 7</t>
  </si>
  <si>
    <t>Przedszkole Miejskie nr 8</t>
  </si>
  <si>
    <t>Przedszkole Miejskie nr 9</t>
  </si>
  <si>
    <t>Przedszkole Miejskie nr 12</t>
  </si>
  <si>
    <t>Przedszkole Miejskie nr 13</t>
  </si>
  <si>
    <t>Przedszkole Miejskie nr 14</t>
  </si>
  <si>
    <t>Przedszkole Miejskie nr 15</t>
  </si>
  <si>
    <t>Przedszkole Miejskie nr 16</t>
  </si>
  <si>
    <t>Przedszkole Miejskie nr 17</t>
  </si>
  <si>
    <t>Przedszkole Miejskie nr 18</t>
  </si>
  <si>
    <t>Przedszkole Miejskie nr 20</t>
  </si>
  <si>
    <t>Przedszkole Miejskie nr 22</t>
  </si>
  <si>
    <t>Przedszkole Miejskie nr 23</t>
  </si>
  <si>
    <t>Przedszkole Miejskie nr 26</t>
  </si>
  <si>
    <t>Przedszkole Miejskie nr 28</t>
  </si>
  <si>
    <t>Przedszkole Miejskie nr 33</t>
  </si>
  <si>
    <t>Przedszkole Miejskie nr 34</t>
  </si>
  <si>
    <t>Przedszkole Miejskie nr 35</t>
  </si>
  <si>
    <t>Przedszkole Miejskie nr 36 integracyjne</t>
  </si>
  <si>
    <t>Przedszkole Miejskie nr 38</t>
  </si>
  <si>
    <t>Przedszkole Miejskie nr 39</t>
  </si>
  <si>
    <t>Przedszkole Miejskie nr  40</t>
  </si>
  <si>
    <t>Przedszkole Miejskie nr  41</t>
  </si>
  <si>
    <t>Przedszkole Miejskie nr  42</t>
  </si>
  <si>
    <t>Przedszkole Miejskie nr  43</t>
  </si>
  <si>
    <t>Przedszkole Miejskie nr  44</t>
  </si>
  <si>
    <t>Przedszkole Miejskie nr  45</t>
  </si>
  <si>
    <t>Przedszkole Miejskie nr  47</t>
  </si>
  <si>
    <t>Przedszkole Miejskie nr  48</t>
  </si>
  <si>
    <t>Przedszkole Miejskie nr  49</t>
  </si>
  <si>
    <t>Przedszkole Miejskie nr  50</t>
  </si>
  <si>
    <t>Przedszkole Miejskie nr  52</t>
  </si>
  <si>
    <t>Przedszkole Miejskie nr  53</t>
  </si>
  <si>
    <t>Przedszkole Miejskie nr  55</t>
  </si>
  <si>
    <t>Przedszkole Miejskie nr  57</t>
  </si>
  <si>
    <t>Przedszkole Miejskie nr  63</t>
  </si>
  <si>
    <t>Przedszkole Miejskie nr  65</t>
  </si>
  <si>
    <t>Przedszkole Miejskie nr  66</t>
  </si>
  <si>
    <t>Przedszkole Miejskie nr  71</t>
  </si>
  <si>
    <t>Przedszkole Miejskie nr  72</t>
  </si>
  <si>
    <t>Przedszkole Miejskie nr  73</t>
  </si>
  <si>
    <t>Przedszkole Miejskie nr  74</t>
  </si>
  <si>
    <t>Przedszkole Miejskie nr  75</t>
  </si>
  <si>
    <t>Przedszkole Miejskie nr  76</t>
  </si>
  <si>
    <t>Przedszkole Miejskie nr  77</t>
  </si>
  <si>
    <t>Przedszkole Miejskie nr  81</t>
  </si>
  <si>
    <t>Przedszkole Miejskie nr  83</t>
  </si>
  <si>
    <t>Przedszkole Miejskie nr  88</t>
  </si>
  <si>
    <t>Przedszkole Miejskie nr  89</t>
  </si>
  <si>
    <t>Przedszkole Miejskie nr  90</t>
  </si>
  <si>
    <t>Przedszkole Miejskie nr  93</t>
  </si>
  <si>
    <t>Przedszkole Miejskie nr  97</t>
  </si>
  <si>
    <t>Przedszkole Miejskie nr  99</t>
  </si>
  <si>
    <t>Przedszkole Miejskie nr  100</t>
  </si>
  <si>
    <t>Przedszkole Miejskie nr  101</t>
  </si>
  <si>
    <t>Przedszkole Miejskie nr  102</t>
  </si>
  <si>
    <t>Przedszkole Miejskie nr  105</t>
  </si>
  <si>
    <t>Przedszkole Miejskie nr  106</t>
  </si>
  <si>
    <t>Przedszkole Miejskie nr  107</t>
  </si>
  <si>
    <t>Przedszkole Miejskie nr  109 z oddziałami intgracyjnymi</t>
  </si>
  <si>
    <t>Przedszkole Miejskie nr  110</t>
  </si>
  <si>
    <t>Przedszkole Miejskie nr  112</t>
  </si>
  <si>
    <t>Przedszkole Miejskie nr  114 integracyjne</t>
  </si>
  <si>
    <t>Przedszkole Miejskie nr  115</t>
  </si>
  <si>
    <t>Przedszkole Miejskie nr  117</t>
  </si>
  <si>
    <t>Przedszkole Miejskie nr  118</t>
  </si>
  <si>
    <t>Przedszkole Miejskie nr  119</t>
  </si>
  <si>
    <t>Przedszkole Miejskie nr  120</t>
  </si>
  <si>
    <t>Przedszkole Miejskie nr  121</t>
  </si>
  <si>
    <t>Przedszkole Miejskie nr  122</t>
  </si>
  <si>
    <t>Przedszkole Miejskie nr  123</t>
  </si>
  <si>
    <t>Przedszkole Miejskie nr  124</t>
  </si>
  <si>
    <t>Przedszkole Miejskie nr  125</t>
  </si>
  <si>
    <t>Przedszkole Miejskie nr  126</t>
  </si>
  <si>
    <t>Przedszkole Miejskie nr  128</t>
  </si>
  <si>
    <t>Przedszkole Miejskie nr  129</t>
  </si>
  <si>
    <t>Przedszkole Miejskie nr  130</t>
  </si>
  <si>
    <t>Przedszkole Miejskie nr  131</t>
  </si>
  <si>
    <t>Przedszkole Miejskie nr  133</t>
  </si>
  <si>
    <t>Przedszkole Miejskie nr  137 integracyjne</t>
  </si>
  <si>
    <t>Przedszkole Miejskie nr  138</t>
  </si>
  <si>
    <t>Przedszkole Miejskie nr  139</t>
  </si>
  <si>
    <t>Przedszkole Miejskie nr  140</t>
  </si>
  <si>
    <t>Przedszkole Miejskie nr  141</t>
  </si>
  <si>
    <t>Przedszkole Miejskie nr  142</t>
  </si>
  <si>
    <t>Przedszkole Miejskie nr  143</t>
  </si>
  <si>
    <t>Przedszkole Miejskie nr  144</t>
  </si>
  <si>
    <t>Przedszkole Miejskie nr  146</t>
  </si>
  <si>
    <t>Przedszkole Miejskie nr  149</t>
  </si>
  <si>
    <t>Przedszkole Miejskie nr  151</t>
  </si>
  <si>
    <t>Przedszkole Miejskie nr  152</t>
  </si>
  <si>
    <t>Przedszkole Miejskie nr  153</t>
  </si>
  <si>
    <t>Przedszkole Miejskie nr  154</t>
  </si>
  <si>
    <t>Przedszkole Miejskie nr  155</t>
  </si>
  <si>
    <t>Przedszkole Miejskie nr  156</t>
  </si>
  <si>
    <t>Przedszkole Miejskie nr  159</t>
  </si>
  <si>
    <t>Przedszkole Miejskie nr  160</t>
  </si>
  <si>
    <t>Przedszkole Miejskie nr  163</t>
  </si>
  <si>
    <t>Przedszkole Miejskie nr  164</t>
  </si>
  <si>
    <t>Przedszkole Miejskie nr  165</t>
  </si>
  <si>
    <t>Przedszkole Miejskie nr  170</t>
  </si>
  <si>
    <t>Przedszkole Miejskie nr  171</t>
  </si>
  <si>
    <t>Przedszkole Miejskie nr  173</t>
  </si>
  <si>
    <t>Przedszkole Miejskie nr  174</t>
  </si>
  <si>
    <t>Przedszkole Miejskie nr  175</t>
  </si>
  <si>
    <t>Przedszkole Miejskie nr  176</t>
  </si>
  <si>
    <t>Przedszkole Miejskie nr  183</t>
  </si>
  <si>
    <t>Przedszkole Miejskie nr  185</t>
  </si>
  <si>
    <t>Przedszkole Miejskie nr  192</t>
  </si>
  <si>
    <t>Przedszkole Miejskie nr  200</t>
  </si>
  <si>
    <t>Przedszkole Miejskie nr  202</t>
  </si>
  <si>
    <t>Przedszkole Miejskie nr  204</t>
  </si>
  <si>
    <t>Przedszkole Miejskie nr  206 z oddziałami integracyjnymi</t>
  </si>
  <si>
    <t>Przedszkole Miejskie nr  207</t>
  </si>
  <si>
    <t>Przedszkole Miejskie nr  214 z oddziałami integracyjnymi</t>
  </si>
  <si>
    <t>Przedszkole Miejskie nr  215</t>
  </si>
  <si>
    <t>Przedszkole Miejskie nr  218</t>
  </si>
  <si>
    <t>Przedszkole Miejskie nr  220</t>
  </si>
  <si>
    <t>Przedszkole Miejskie nr  221 integracyjne</t>
  </si>
  <si>
    <t>Przedszkole Miejskie nr  224</t>
  </si>
  <si>
    <t>Przedszkole Miejskie nr  229</t>
  </si>
  <si>
    <t>Przedszkole Miejskie nr  230</t>
  </si>
  <si>
    <t>Przedszkole Miejskie nr  231</t>
  </si>
  <si>
    <t>Przedszkole Miejskie nr  233</t>
  </si>
  <si>
    <t>Przedszkole Miejskie nr  234</t>
  </si>
  <si>
    <t>Przedszkole Miejskie nr  235</t>
  </si>
  <si>
    <t>Zespół szkolno Przedszkony nr 1</t>
  </si>
  <si>
    <t>Szkoła Podstawowa Specjalna nr 201</t>
  </si>
  <si>
    <t>Specjalny Ośrodek Szkolno - Wychowawczy nr 1 im. Janusza Korczaka</t>
  </si>
  <si>
    <t>Specjalny Ośrodek Szkolno - Wychowawczy nr 3 im . Dr. Henryka Jordana "Jordanówka"</t>
  </si>
  <si>
    <t>Specjalny Ośrodek Szkolno - Wychowawczy nr 4</t>
  </si>
  <si>
    <t>Poradnia Psychologiczno - Pedagogiczna  nr 1</t>
  </si>
  <si>
    <t>Poradnia Psychologiczno - Pedagogiczna  nr 2</t>
  </si>
  <si>
    <t>Poradnia Psychologiczno - Pedagogiczna  nr 3</t>
  </si>
  <si>
    <t>Poradnia Psychologiczno - Pedagogiczna  nr 4</t>
  </si>
  <si>
    <t>Poradnia Psychologiczno - Pedagogiczna  nr 5</t>
  </si>
  <si>
    <t>Poradnia Psychologiczno - Pedagogiczna  nr 6</t>
  </si>
  <si>
    <t>Specjalistyczna Poradnia c Psychologiczno - Pedagogiczna DZ i dla DzWR</t>
  </si>
  <si>
    <t>Specjalistyczna Poradnia Wspierania Rozwoju i Terapii</t>
  </si>
  <si>
    <t>Poradnia Psychologiczno - Podagogiczna dla Młodzieży</t>
  </si>
  <si>
    <t>Młodzieżowy Ośrodek Socjoterapii 2</t>
  </si>
  <si>
    <t>Młodzieżowy Ośrodek Socjoterapii 4</t>
  </si>
  <si>
    <t>VIII Liceum Ogólnokształcącego</t>
  </si>
  <si>
    <t>XXIII Liceum Ogólnokształcące im. 
Ks.prof.Józefa Tischnera</t>
  </si>
  <si>
    <t>XXX Liceum Ogólnokształcące im.
Ks. Bp.Ignacego Krasickego</t>
  </si>
  <si>
    <t>XLIV Liceum Ogólnokształcącego</t>
  </si>
  <si>
    <t>Zespół Szkół Gastronomicznych im. I Armii Wojska Polskiego</t>
  </si>
  <si>
    <t>Zespół Szkół Geodezyjno - Technicznych im. Sybiraków</t>
  </si>
  <si>
    <t>Zesół Szkół  Rzemiosła im. Jana Kilińskiego</t>
  </si>
  <si>
    <t>Centrum Zajęć  Pozaszkolnych 3</t>
  </si>
  <si>
    <t>Szkoła Podstawowa Integracyjna nr 67</t>
  </si>
  <si>
    <t>Szkoła Podstawowa Specjalna 
nr 105 im. Jacka Kuronia</t>
  </si>
  <si>
    <t>Szkoła Podstawowa Specjalna nr 168</t>
  </si>
  <si>
    <t>Szkoła Podstawowa Specjalna nr 176</t>
  </si>
  <si>
    <t>Szkoła Podstawowa Specjalna nr 194 im. Kazimierza Kirejczyka</t>
  </si>
  <si>
    <t>Szkoła Podstawowa Specjalna nr 146</t>
  </si>
  <si>
    <t>Szkoła Podstawowa Specjalna nr 60</t>
  </si>
  <si>
    <t>Zespół Szkolno - Przedszkolny nr 3</t>
  </si>
  <si>
    <t>Zespół Szkolno - Przedszkolny nr 4</t>
  </si>
  <si>
    <t>Zespół Szkolno - Przedszkolny nr 5</t>
  </si>
  <si>
    <t>Zespół Przedszkoli Miejskich nr 1</t>
  </si>
  <si>
    <t>Szkoła Podstawowa 84</t>
  </si>
  <si>
    <t>Szkoła Podstawowa 94</t>
  </si>
  <si>
    <t>XI Liceum Ogólnokształcące</t>
  </si>
  <si>
    <t>XXXIV Liceum Ogólnokształcące</t>
  </si>
  <si>
    <t>Zespół Szkolno - Przedszkolny nr 6</t>
  </si>
  <si>
    <t>XLIII Liceum Ogólnoksztacące</t>
  </si>
  <si>
    <t>Zespół Szkolno - Przedszkolny nr 7</t>
  </si>
  <si>
    <t>Zespół Szkolno - Przedszkolny nr 8</t>
  </si>
  <si>
    <t>Zespół Przedszkoli Miejskich nr 2</t>
  </si>
  <si>
    <t>Zespół Przedszkoli Miejskich nr 3</t>
  </si>
  <si>
    <t>Zespół Przedszkoli Miejskich nr 4</t>
  </si>
  <si>
    <t>Zespół Przedszkoli Miejskich nr 5</t>
  </si>
  <si>
    <t>NSZZ"S"Ł- Bałuty</t>
  </si>
  <si>
    <t>NSZZ"S"Ł- Górna, Widzew</t>
  </si>
  <si>
    <t>NSZZ"S"Ł- Polesie</t>
  </si>
  <si>
    <t>NSZZ"S"Ł- Śródmieście</t>
  </si>
  <si>
    <t>PKZP Łódź Bałuty</t>
  </si>
  <si>
    <t>PKZP Łódź Polesie</t>
  </si>
  <si>
    <t>PKZP Łódź Widzew</t>
  </si>
  <si>
    <t>ZNP Ł- Śródmieście</t>
  </si>
  <si>
    <t>UML.WYDZ.EDU</t>
  </si>
  <si>
    <t>Wydział Edukacji U.M.Ł</t>
  </si>
  <si>
    <t>Lokator1</t>
  </si>
  <si>
    <t>Lokator2</t>
  </si>
  <si>
    <t>Placówki opieki społecznej</t>
  </si>
  <si>
    <t>Domy Pomocy Społecznej</t>
  </si>
  <si>
    <t>Miejski Ośrodek Pomocy Społecznej w Łodzi</t>
  </si>
  <si>
    <t>Centrum Admninistracyjne Pieczy Zastępczej</t>
  </si>
  <si>
    <t>Klub Lokalnej Integracji "LONIA", ul. Obornicka 25/23, 91-039 Łódź</t>
  </si>
  <si>
    <t>Towarzystwo Przyjaciół Niepełnosprawnych Środowiskowy Dom Samopomocy ul. Pabianicka 132, 93-410 Łódź</t>
  </si>
  <si>
    <t>Dom Pomocy Społecznej ul. Narutowicza 114, 90-145 Łódź</t>
  </si>
  <si>
    <t>Niepubliczny Dom Pomocy Społecznej Sióstr Służebniczek NMP 
ul. Kosynierów Gdyńskich 20, 93-357 Łódź</t>
  </si>
  <si>
    <t>Stowarzyszenie Centrum Wsparcia Terapeutycznego 
ul. Pomorska 54, 91-408 Łódź</t>
  </si>
  <si>
    <t>Stowarzyszenie Ewangelizacyjno-Charytatywne "Mocni w Duchu" 
ul. Sienkiewicza 60, 90-058 Łódź</t>
  </si>
  <si>
    <t>Środowiskowy Dom Samopomocy ul. Karolewska 70/76, 94-023 Łódź</t>
  </si>
  <si>
    <t>Środowiskowy Dom Samopomocy "PRZYSTAŃ" ul. Próchnika 7, 
90-408 Łodź</t>
  </si>
  <si>
    <t>Zespół Opiekuńczo-Wychowawczy "Ochronka Bałucka" Sióstr Salezjanek ul. Brauna 5, 91-745 Łódź</t>
  </si>
  <si>
    <t>Specjalny Ośrodek Wsparcia dla Ofiar Przemocy w Rodzinie 
ul. Franciszkańska 85, 91-837 Łódź</t>
  </si>
  <si>
    <t>Środowiskowy Dom Samopomocy ul. Chocianowicka 198,93-460 Łódź</t>
  </si>
  <si>
    <t>Międzynarodowe Stowarzyszenie Pomocy "Słyszę Serce" 
ul. Skarbowa 28, 91-473 Łódź</t>
  </si>
  <si>
    <t>Stowarzyszenie Małych Dzieci ul. Kopcińskiego 1/3, 90-242 Łódź</t>
  </si>
  <si>
    <t>Zgromadzenie Sióstr Urszulanek SJK Dom Zakonny ul. Obywatelska 60, 93-562 Łódź</t>
  </si>
  <si>
    <t>Stowarzyszenie Towarzystwo Przyjaciół Dzieci Oddział Dzielnicowy Łódź-Górna ul. Podhalańska 2a, 93-224 Łódź</t>
  </si>
  <si>
    <t>Stowarzyszenie Towarzystwo Przyjaciół Dzieci Oddział Dzielnicowy Łódź-Polesie ul. Gdańska 150, 90-536 Łódź</t>
  </si>
  <si>
    <t>Stowarzyszenie Oratorium im. św. Dominika Savio ul. Wodna 36, 90-046 Łódź</t>
  </si>
  <si>
    <t>Środowiskowy Dom Samopomocy Towarzystwo Przyjaciół Niepełnosprawnych ul. Staszica 1/3, 91-746 Łódź</t>
  </si>
  <si>
    <t>Dom Dziecka Nr 4 w Łodzi, ul. Marysińska 100, 91-851 Łódź</t>
  </si>
  <si>
    <t>Dom Dziecka Nr 5 w Łodzi, ul. Małachowskiego 74, 90-159 Łódź</t>
  </si>
  <si>
    <t>Dom Dziecka Nr 11 w Łodzi, ul. Wólczańska 251 lok. 2u, 93-035 Łódź</t>
  </si>
  <si>
    <t>Dom Dziecka Nr 12 w Łodzi, ul. Wólczańska 251 lok. 4u, 93-035 Łódź</t>
  </si>
  <si>
    <t>Dom Dziecka Nr 13 w Łodzi, ul. Wygodna 20, 94-024 Łódź</t>
  </si>
  <si>
    <t>Dom Dziecka Nr 14 w Łodzi, ul. Gdańska 95 m 4, 90-613 Łódź</t>
  </si>
  <si>
    <t>Dom Rodzinny Giewont  ul. Giewont 28A, 92-116 Łódź</t>
  </si>
  <si>
    <t>Pogotowie Opiekuńcze Nr 1, ul. Krokusowa 15/17, 92-101 Łódź</t>
  </si>
  <si>
    <t>Pogotowie Opiekuńcze Nr 2, ul. Pawilońska 2/4, 91-4871 Łódź</t>
  </si>
  <si>
    <t>Fundacja Dom w Łodzi, ul. Wierzbowa 13, 91-426 Łódź</t>
  </si>
  <si>
    <t>Dom Dziecka Nr 1 w Łodzi, ul. Aleksandrowska 123, 91-224 Łódź</t>
  </si>
  <si>
    <t>Dom Dziecka Nr 3 „Słoneczna Polana” w Łodzi, ul. Sowińskiego 3, 
91-485 Łódź</t>
  </si>
  <si>
    <t>Dom Dziecka Nr 6 w Łodzi, ul. Bednarska 15, 93-030 Łódź</t>
  </si>
  <si>
    <t>Dom Dziecka Nr 15 w Łodzi, ul. Kilińskiego 206, 93-106 Łódź</t>
  </si>
  <si>
    <t>Dom Dziecka Nr 7 w Łodzi, ul. Przyszkole 38, 93-552 Łódź</t>
  </si>
  <si>
    <t>Dom Dziecka Nr 9 w Łodzi Dom Międzypokoleniowy „Bednarska”, ul. Bednarska 15a, 93-030 Łódź</t>
  </si>
  <si>
    <t>Dom Dziecka Nr 16 w Łodzi, ul. Brzozowskiego 3, 93-552 Łódź</t>
  </si>
  <si>
    <t>Dom Rodzinny Ciechocińska, ul. Ciechocińska10, 93-459 Łódź</t>
  </si>
  <si>
    <t>Dom Dziecka dla Małych Dzieci, ul. Drużynowa 3/5, 94-226 Łódź</t>
  </si>
  <si>
    <t>Dom „Anielisko”, ul. Kościuszki 48, 90-427 Łódź</t>
  </si>
  <si>
    <t>Dom Dziecka im Laury Meozzi w Łodzi, ul. Mieczysława Brauna 5, 
91-745 Łódź</t>
  </si>
  <si>
    <t>"Dom dla Dzieci "Moje Drzewko Pomarańczowe", 
ul. Dąbrowskiego 87,93-271 Łódź</t>
  </si>
  <si>
    <t>Rodziny zastępcze (osoby fizyczne)</t>
  </si>
  <si>
    <t>Zakładowa Organizacja Związkowa Związku Zawodowego Pracowników Socjalnych ul. Ćwiklińskiej 5a, 92-508 Łódź</t>
  </si>
  <si>
    <t>Dom "Anielisko" al. Tadeusza Kościuszki 48, 90-427 Łódź</t>
  </si>
  <si>
    <t>Stowarzyszenie Młodzieży i Osób z Problemami Psychicznymi, Ich Rodzin I Przyjaciół "POMOST" ul. Próchnika 7, 90-408 Łódź</t>
  </si>
  <si>
    <t>Placówki opiekuńczo-wychowawcze typu interwencyjnego</t>
  </si>
  <si>
    <t>niezgodność BZ z 2021r. z BO 2022r. z powodu przejścia Pogotowi Opiekuńczych pod nadzór Pogotowia Opiekuńczego nr 1 od 01.01.2022r.</t>
  </si>
  <si>
    <t>Pogotowia Opiekuńcze</t>
  </si>
  <si>
    <t>Domy pomocy społecznej</t>
  </si>
  <si>
    <t>Nazwa podmiotu biorącego 
w użyczenie, użytkowanie</t>
  </si>
  <si>
    <t>Agencja Ochrony "Eskort" Sp. z o.o.</t>
  </si>
  <si>
    <t>Maxus sp. z o.o.</t>
  </si>
  <si>
    <t>"Dom Pomocy Społecznej ""Pogodna Jesień"" w Łodzi"</t>
  </si>
  <si>
    <t>"BIG ANDY" Andrzej Sumiński</t>
  </si>
  <si>
    <t>OŚRODEK AKTYWIZACJI ZAWODOWEJ I SZKOLEŃ SP.Z O.O.</t>
  </si>
  <si>
    <t>Maxi-Food Usługi Gastronomiczne J.Wiśnik</t>
  </si>
  <si>
    <t>Wojewódzka Stacja Ratownictwa Medycznego w Łodzi</t>
  </si>
  <si>
    <t>GASTRO SERWIS Sp. z o.o.</t>
  </si>
  <si>
    <t>Firma H.Skrzydlewska WŁ. Witold Skrzydlewski</t>
  </si>
  <si>
    <t>Przystań Elżbieta Gałkowska</t>
  </si>
  <si>
    <t>PRALNIA ŁÓDZKA S.C. Elżbieta Iżykowska, Agata Iżykowska</t>
  </si>
  <si>
    <t>Pozostałe Jednostki Budżetowe</t>
  </si>
  <si>
    <t>Miejski Ośrodek Sportu i Rekreacji</t>
  </si>
  <si>
    <t>Powiatowy Urząd Pracy</t>
  </si>
  <si>
    <t>Urząd Miasta Łodzi</t>
  </si>
  <si>
    <t>Zarząd Dróg i Transportu</t>
  </si>
  <si>
    <t>Zarząd Lokali Miejskich</t>
  </si>
  <si>
    <t>Zarząd Zieleni Miejskiej</t>
  </si>
  <si>
    <t>Centrum Świadczeń Socjalnych</t>
  </si>
  <si>
    <t>Centrum Usług Wspólnych</t>
  </si>
  <si>
    <t>Łódzki Ośrodek Geodezji Łódź</t>
  </si>
  <si>
    <t>Miejska Pracownia Urbanistyczna w Łodzi</t>
  </si>
  <si>
    <t>Miejski Zespół Żłobków w Łodzi</t>
  </si>
  <si>
    <t>Uczniowski Klub Sportowy " UKS-SMS"</t>
  </si>
  <si>
    <t>KS Gwardia</t>
  </si>
  <si>
    <t>KS ELTA</t>
  </si>
  <si>
    <t>ŁKP Kolejarz</t>
  </si>
  <si>
    <t>KS ORZEŁ</t>
  </si>
  <si>
    <t>Powiatowy Urząd Pracy w Łodzi</t>
  </si>
  <si>
    <t>Biuro ds. Rewitalizacji</t>
  </si>
  <si>
    <t>Biuro ds. Zarządzania Kadrami</t>
  </si>
  <si>
    <t>Biuro Prezydenta</t>
  </si>
  <si>
    <t>Biuro Promocji Zatrudnienia i Obsługi Działalności Gospodarczej</t>
  </si>
  <si>
    <t>Biuro Rzecznika Prasowego i Nowych Mediów</t>
  </si>
  <si>
    <t>Biuro Promocji i Nowych Mediów</t>
  </si>
  <si>
    <t>Biuro Rewitalizacji i Mieszkalnictwa</t>
  </si>
  <si>
    <t>Biuro Rozwoju Przedsiębiorczości i Miejsc Pracy - Departament Pracy,Edukacji i Kultury</t>
  </si>
  <si>
    <t>Biuro Rzecznika Prasowego Prezydenta Miasta</t>
  </si>
  <si>
    <t>Schronisko dla Zwierząt</t>
  </si>
  <si>
    <t>Straż Miejska w Łodzi</t>
  </si>
  <si>
    <t>WGK - inne</t>
  </si>
  <si>
    <t>WGK - agregaty</t>
  </si>
  <si>
    <t>Miejskie Przedsiębiorstwo Komunikacyjne - Łódź Sp. z o. o.</t>
  </si>
  <si>
    <t>Widzewskie Domy Kultury</t>
  </si>
  <si>
    <t>Zakład Wodociągów i Kanalizacji Sp. z o. o.</t>
  </si>
  <si>
    <t>Krajowe Towarzystwo Autyzmu</t>
  </si>
  <si>
    <t>Centralne Muzeum Włókiennictwa</t>
  </si>
  <si>
    <t>Klub Sportowy SPOŁEM</t>
  </si>
  <si>
    <t>Port Lotniczy Łódź im. W. Reymonta Sp. z o. o.</t>
  </si>
  <si>
    <t>Miasto-Gmina Stryków</t>
  </si>
  <si>
    <t>Fundacja „Jaś i Małgosia”</t>
  </si>
  <si>
    <t>Stowarzyszenie MONAR</t>
  </si>
  <si>
    <t>Muzeum Tradycji Niepodległościowych</t>
  </si>
  <si>
    <t>Centrum Dialogu im. M. Edelmana</t>
  </si>
  <si>
    <t>Zespół Państwowych Szkół Plastycznych</t>
  </si>
  <si>
    <t>Region Ziemi Łódzkiej NSZZ „Solidarność”</t>
  </si>
  <si>
    <t>Towarzystwo Przyjaciół Niepełnosprawnych</t>
  </si>
  <si>
    <t>Polski Związek Działkowców</t>
  </si>
  <si>
    <t>OSP Łagiewniki</t>
  </si>
  <si>
    <t>OSP Mikołajew</t>
  </si>
  <si>
    <t>OSP Jędrzejów GRS</t>
  </si>
  <si>
    <t>OSP Łaskowice</t>
  </si>
  <si>
    <t>OSP Wiskitno</t>
  </si>
  <si>
    <t>OSP Andrzejów</t>
  </si>
  <si>
    <t>OSP Nowosolna</t>
  </si>
  <si>
    <t>Teatr Muzyczny</t>
  </si>
  <si>
    <t>Teatr Powszechny</t>
  </si>
  <si>
    <t>Fabryka Sztuki w Łodzi,</t>
  </si>
  <si>
    <t>Teatr Lalek Arlekin</t>
  </si>
  <si>
    <t>"EC1 Łódź - Miasto Kultury" w Łodzi</t>
  </si>
  <si>
    <t>Prokuratura Okręgowa w Łodzi</t>
  </si>
  <si>
    <t>Muzeum Miasta Łodzi</t>
  </si>
  <si>
    <t>Akademicki Ośrodek Inicjatyw Artystycznych</t>
  </si>
  <si>
    <t>Teatr Pinokio</t>
  </si>
  <si>
    <t>Teatr Nowy</t>
  </si>
  <si>
    <t>Miejska Galeria Sztuki</t>
  </si>
  <si>
    <t>Komenda Wojewódzka Policji w Łodzi</t>
  </si>
  <si>
    <t>Klub Miłośników Starych Tramwajów w Łodzi</t>
  </si>
  <si>
    <t>Biblioteka Miejska w Łodzi</t>
  </si>
  <si>
    <t>Towarzystwo Pomocy im Brata Alberta</t>
  </si>
  <si>
    <t>Fundacja "Szczęśliwej drogi"</t>
  </si>
  <si>
    <t>Miejska Strefa Kultury w Łodzi</t>
  </si>
  <si>
    <t>Grunty oddane w dzierżawę i użyczenie</t>
  </si>
  <si>
    <t>Federacja Niezależnych Samorządnych Związków Zawodowych Przemysłu Lekkiego-grunty oddane w użytkowanie</t>
  </si>
  <si>
    <t>Stowarzyszenie Promocji Zdrowia i Psychoterapii</t>
  </si>
  <si>
    <t>Wspólnota Mieszkaniowa ul.Rojna 13</t>
  </si>
  <si>
    <t>Wspólnota Mieszkaniowa Harnama 9</t>
  </si>
  <si>
    <t>Fundacja Pomocy Dzieciom "KOLOROWY ŚWIAT"</t>
  </si>
  <si>
    <t>Rzymskokatolicka Parafia św.Michała Archanioła, ul. Rysownic</t>
  </si>
  <si>
    <t>Wspólnota Mieszkaniowa ul. Przybyszewskiego 46/48</t>
  </si>
  <si>
    <t>Wspólnota Mieszkaniowa ul. Praska 4/6</t>
  </si>
  <si>
    <t>Wspólnota Mieszkaniowa ul. Srebrzyńska 53</t>
  </si>
  <si>
    <t>Wspólnota Mieszkaniowa  ul. Okrzei 3/7</t>
  </si>
  <si>
    <t>Wspólnota Mieszkaniowa ul. Włókniarzy 188</t>
  </si>
  <si>
    <t>Wspólnota Mieszkaniowa ul. 1 Maja 24/26</t>
  </si>
  <si>
    <t>Wspólnota Mieszkaniowa ul.Lipowa 40</t>
  </si>
  <si>
    <t>Wspólnota Mieszkaniowa ul. Rembielińskiego 37</t>
  </si>
  <si>
    <t>Wspólnota Mieszkaniowa ul. Pomorska 6</t>
  </si>
  <si>
    <t>Wspólnota Mieszkaniowa Plac Wolności 5</t>
  </si>
  <si>
    <t>Wspólnota Mieszkaniowa ul. Narutowicza 34</t>
  </si>
  <si>
    <t>Wspólnota Mieszkaniowa ul. Zacisze 16</t>
  </si>
  <si>
    <t>Wspólnota Mieszkaniowa Jaracza 69</t>
  </si>
  <si>
    <t>Wspólnota Mieszkaniowa ul. Wierzbowa 40</t>
  </si>
  <si>
    <t>Wspólnota Mieszkaniowa Piotrkowska 133</t>
  </si>
  <si>
    <t>Łódzki Dom Kultury</t>
  </si>
  <si>
    <t>Wspólnota Mieszkaniowa ul. Piotrkowska 181</t>
  </si>
  <si>
    <t>Wspólnota Mieszkaniowa ul. Zielona 27</t>
  </si>
  <si>
    <t>Wspólnota Mieszkaniowa ul. Radwańska 4A</t>
  </si>
  <si>
    <t>Majątek Gminy</t>
  </si>
  <si>
    <t>WGK - grunty</t>
  </si>
  <si>
    <t>WDM - grunty</t>
  </si>
  <si>
    <t>GOŚ – wpusty uliczne</t>
  </si>
  <si>
    <t>GOŚ Sp. z o.o.</t>
  </si>
  <si>
    <t>Gościmowice</t>
  </si>
  <si>
    <t>Miejski Klub Tenisowy</t>
  </si>
  <si>
    <t>Centralny Szpital Kliniczny Uniwersytetu Medycznego</t>
  </si>
  <si>
    <t>Międzynarodowe Stowarzyszenie Pomocy „Słyszę Serce”</t>
  </si>
  <si>
    <t>Szkoła Mistrzostwa Sportowego</t>
  </si>
  <si>
    <t>Niepubliczny ZOZ Andrzejów</t>
  </si>
  <si>
    <t>Niepubliczny ZOZ Nowosolna</t>
  </si>
  <si>
    <t>AZS</t>
  </si>
  <si>
    <t>Niepubliczny ZOZ Cereo-Med. Sp. z o.o.</t>
  </si>
  <si>
    <t>Łódzki Klub Jeździecki</t>
  </si>
  <si>
    <t>Eurotenis</t>
  </si>
  <si>
    <t>Łódzka Spółka Infrastrukturalna Sp. z o.o.</t>
  </si>
  <si>
    <t>MPO Sp. z o.o. – Sortownia i stacja przeładunkowa</t>
  </si>
  <si>
    <t>MPO Sp. z o.o. – Składowisko balastu</t>
  </si>
  <si>
    <t>Łódzkie Towarzystwo Strzeleckie „Bractwo Kurkowe”</t>
  </si>
  <si>
    <t>MPO Sp. z o.o. – Punkt Dobrowolnego Dostarczania Odpadów</t>
  </si>
  <si>
    <t>MKS Metalowiec</t>
  </si>
  <si>
    <t>Miejska Arena Kultury i Sportu Sp. z o.o. - hala Atlas Arena</t>
  </si>
  <si>
    <t>UKS Anilana</t>
  </si>
  <si>
    <t>Rudzki Klub Sportowy</t>
  </si>
  <si>
    <t>CREATOR Sp. z o.o.</t>
  </si>
  <si>
    <t>Klub Sportowy POLONIA</t>
  </si>
  <si>
    <t>PPH ANWA</t>
  </si>
  <si>
    <t>Wake @ Roll Park s.c.</t>
  </si>
  <si>
    <t>Grupa Kupców Ziemi Łódzkiej S.A.</t>
  </si>
  <si>
    <t>Gmina Pabianice - grunty</t>
  </si>
  <si>
    <t>Miejska Arena Kultury i Sportu Sp. z o.o. - stadion al.Unii</t>
  </si>
  <si>
    <t>Spółka Koda Public Relations KODA</t>
  </si>
  <si>
    <t>Port Lotniczy Łódź im. W. Reymonta - grunty</t>
  </si>
  <si>
    <t>Regionalna Izba Obrachunkowa w Łodzi</t>
  </si>
  <si>
    <t>Union Investment Real Estate GMBH</t>
  </si>
  <si>
    <t>Krzysztof Lewandowski</t>
  </si>
  <si>
    <t>Krzysztof Augustyniak</t>
  </si>
  <si>
    <t>Klub Sportowy Polonia Wydział Sportu</t>
  </si>
  <si>
    <t>Klub Sportowy Milan Club Polonia Łódź</t>
  </si>
  <si>
    <t>Stowarzyszenie Ewangelizacyjno-Charytatywne "Mocni w Duchu"</t>
  </si>
  <si>
    <t>Fundacja  "Edukacja i Sport"</t>
  </si>
  <si>
    <t>Związek Kombatantów Rzeczypospolitej Polskiej i Byłych Więźn</t>
  </si>
  <si>
    <t>Szkoła Mikron Edelman, Bem Sp.j</t>
  </si>
  <si>
    <t>Klub Sportowy "Kokoro" Sp. z o.o.</t>
  </si>
  <si>
    <t>Fundacja Kamień Milowy</t>
  </si>
  <si>
    <t>SCHOLASTICUS Prywatna Szkoła Podstawowa-dzierżawa</t>
  </si>
  <si>
    <t>SUPERDROB ZAKŁADY DROBIARSKO-MIĘSNE S.A.-dzierżawa</t>
  </si>
  <si>
    <t>EKODENT-X OGIŃSCY SP.J.-dzierżawa</t>
  </si>
  <si>
    <t>Szczepaniak Krystyna</t>
  </si>
  <si>
    <t>Samodzielne Koło Terenowe Nr 55 Społecznego Towarzystwa Oświ</t>
  </si>
  <si>
    <t>MRS ROOT Sp.Zo o.</t>
  </si>
  <si>
    <t>Maciejewski Mateusz Adam</t>
  </si>
  <si>
    <t>Spółdzielnia Socjalna ECO-ŁAD</t>
  </si>
  <si>
    <t>Towarzystwo Przyjaciół Dzieci Oddział Dzielnicowy Łódź-Bałut</t>
  </si>
  <si>
    <t>Przychodnia Wieloprofilowa Nowosolna Jan Szkudlarek</t>
  </si>
  <si>
    <t>Stowarzyszenie Handlowców "BAŁUCKI RYNEK"</t>
  </si>
  <si>
    <t>CHOWANIOK JÓZEF</t>
  </si>
  <si>
    <t>Stowarzyszenie Kupców Osiedla Retkinia Południe i Zespołu Ha</t>
  </si>
  <si>
    <t>W&amp;W Przedsiębiorstwo wielobranżowe  Grzegorz Witoń</t>
  </si>
  <si>
    <t>Tabela nr 7 - Wartość akcji i udziałów posiadanych przez Miasto Łódź w spółkach</t>
  </si>
  <si>
    <t>Nazwa Spółki</t>
  </si>
  <si>
    <t>"+" zw.
 "-" zm.
Liczby udziałów (akcji)
 (6-3)</t>
  </si>
  <si>
    <t>"+" zw.
 "-" zm.
Wartości udziałów (akcji) w cenie nabycia 
(7-4)</t>
  </si>
  <si>
    <t>"+" zw.
 "-" zm.
Wartości nominalnej udziałów (akcji)
(8-5)</t>
  </si>
  <si>
    <t>Udział % Gminy w kapitale Spółki</t>
  </si>
  <si>
    <t>Otrzymana przez Miasto dywidenda w</t>
  </si>
  <si>
    <t>Liczba udziałów (akcji)</t>
  </si>
  <si>
    <t>Wartość udziałów (akcji) w cenie zakupu</t>
  </si>
  <si>
    <t>Wartość nominalna udziałów (akcji)</t>
  </si>
  <si>
    <t>"+" zw.
 "-" zm.
(17-16)</t>
  </si>
  <si>
    <t>Łódzka Specjalna Strefa Ekonomiczna S.A.</t>
  </si>
  <si>
    <t>Łódzki Rynek Hurtowy „Zjazdowa” S. A.</t>
  </si>
  <si>
    <t>Zakład Wodociągów i Kanalizacji Sp. z o.o.</t>
  </si>
  <si>
    <t>Miejskie Przedsiębiorstwo Komunikacyjne - Łódź Sp. z o.o.</t>
  </si>
  <si>
    <t>Miejskie Przedsiębiorstwo Oczyszczania-Łódź Sp. z oo</t>
  </si>
  <si>
    <t>Widzewskie Towarzystwo Budownictwa Społecznego Sp. z o.o.</t>
  </si>
  <si>
    <t>Aqua Park Łódź Sp. z o.o</t>
  </si>
  <si>
    <t>Miejska Arena Kultury i Sportu Sp. z o.o.</t>
  </si>
  <si>
    <t>EXPO-Łódź Sp. z o.o. (CK-W MTŁ Sp. z o.o.)</t>
  </si>
  <si>
    <t>Łódzkie Centrum Filmowe Sp. z o.o.</t>
  </si>
  <si>
    <t>Zakład Drogownictwa i inżynierii Sp. z o.o. w upadłości</t>
  </si>
  <si>
    <t>Grupowa oczyszczalnia Ścieków w Łodzi Sp. z o.o.</t>
  </si>
  <si>
    <t>Port Lotniczy Łódź im. Władysława Reymonta Sp. z o.o.</t>
  </si>
  <si>
    <t>Bionanopark (Łódzki Regionalny Park Naukowo-Technologiczny Sp. z o.o.</t>
  </si>
  <si>
    <t>Camerimage Łódź Center Sp. z o.o. w likwidacji</t>
  </si>
  <si>
    <t>Centrum Medyczne im. dr L. Rydygiera Sp. z o.o.</t>
  </si>
  <si>
    <t>Rosyjski Dom Handloowy Sp. z o.o. (udziały nabyte w drodze spadku)</t>
  </si>
  <si>
    <t>Miejski Ogród Zoologiczny Sp. z o.o.</t>
  </si>
  <si>
    <t>Towarzystwo Ubezpieczeń Wzajemnych</t>
  </si>
  <si>
    <t>Miejskie Centrum Medyczne "Śródmieście" Sp. z o.o.</t>
  </si>
  <si>
    <t>………………………...………………………….</t>
  </si>
  <si>
    <t>………………………..……………………………………</t>
  </si>
  <si>
    <t>Tabela nr 8 - Wartość odpisów aktualizujących wartość udziałów posiadanych przez Miasto Łódź w spółkach</t>
  </si>
  <si>
    <t>Wartość odpisów aktualizujących wartość udziałów na dzień:</t>
  </si>
  <si>
    <t>Wartość netto udziałów (akcji) po dokonanej aktualizacji
(4-16) 
na dzień:</t>
  </si>
  <si>
    <t>Wartość netto udziałów (akcji) po dokonanej aktualizacji 
(7-17)
na dzień:</t>
  </si>
  <si>
    <t>………………...………………………….</t>
  </si>
  <si>
    <t>…………………………</t>
  </si>
  <si>
    <t>Biuro Inżyniera Miasta</t>
  </si>
  <si>
    <t>Zarząd Gospodarowania Odpadami</t>
  </si>
  <si>
    <t>Zarząd Inwestycji Miejskich</t>
  </si>
  <si>
    <t>Stowarzyszenie "Monar" Ośrodek Leczenia,Terapii i Rehabilitacji Uzależnień</t>
  </si>
  <si>
    <t>Łódzkie Stowarzyszenie Pomocy Szkole</t>
  </si>
  <si>
    <t>Fabryka Sztuki</t>
  </si>
  <si>
    <t>Miejskie Centrum Medyczne im. Dr. K. Jonschera</t>
  </si>
  <si>
    <t>Krajowe Centrum Ochrony Radiologicznej w Ochronie Zdrowia</t>
  </si>
  <si>
    <t>Stowarzyszenie Centrum Wsparcia Terapeutycznego</t>
  </si>
  <si>
    <t>Stowarzyszenie "Mocni w Duchu"</t>
  </si>
  <si>
    <t>Międzynarodowe Stowarzyszenie Pomocy "Słyszę Serce"</t>
  </si>
  <si>
    <t>Towarzystwo Pzyjaciół Dzieci</t>
  </si>
  <si>
    <t>Fundacja "Dom w Łodzi"</t>
  </si>
  <si>
    <t>Fundacja "Instytut Działań Twórczych"</t>
  </si>
  <si>
    <t>Stowarzyszenie Społecznie Zaangażowani</t>
  </si>
  <si>
    <t>Stowarzyszenie Okolic Kultury SOK</t>
  </si>
  <si>
    <t>Międzynarodowa Fundacja Kobiet</t>
  </si>
  <si>
    <t>Fundacja Waldiego "Serce na Dłoni"</t>
  </si>
  <si>
    <t>Polskie Stowarzyszenie na Rzecz Osób z Niepełnosprawnością Intelektualną - Koło w Łodzi</t>
  </si>
  <si>
    <t>Stowarzyszenie Wspierania Rozwoju Dzieci</t>
  </si>
  <si>
    <t>Polskie Stowarzyszenie Żeglarzy Niepełnosprawnych</t>
  </si>
  <si>
    <t>Stowarzyszenie Centrum Promocji i Rozwoju Inicjatyw Obywatelskich "OPUS"</t>
  </si>
  <si>
    <t>Caritas Archidiecezji Łódzkiej</t>
  </si>
  <si>
    <t>Stowarzyszenie Mieszkańców Osiedla im J Montwiłła Mireckiego</t>
  </si>
  <si>
    <t>Polski Związek Emerytów, Rencistów i Inwalidów w Łodzi</t>
  </si>
  <si>
    <t>Bank Żywności w Łodzi im M Edelmana</t>
  </si>
  <si>
    <t>Fundacja Lux Pro Monumentis</t>
  </si>
  <si>
    <t>Fundacja Centrum Praw Kobiet Oddział w Łodzi</t>
  </si>
  <si>
    <t>Łódzki Sejmik Osób Niepełnosprawnych</t>
  </si>
  <si>
    <t>Łódzka Organizacja Turystyczna</t>
  </si>
  <si>
    <t>Stowarzyszenie Inicjatywa Rozsądnych Polaków</t>
  </si>
  <si>
    <t>ŁSIM "Topografie"</t>
  </si>
  <si>
    <t>Samorządowe Kolegium Odwoławcze</t>
  </si>
  <si>
    <t>Stowarzyszenie Samopomocowe ABAKUS</t>
  </si>
  <si>
    <t>Łódzkie Towarzystwo Alzheimerowskie</t>
  </si>
  <si>
    <t>Archidiecezja Łódzka</t>
  </si>
  <si>
    <t>Fundacja "Równe Szanse"</t>
  </si>
  <si>
    <t>Fundacja "KAMELOT"</t>
  </si>
  <si>
    <t>Liga Kobiet Polskich, Łódzki Oddział Wojewódzki w Łodzi</t>
  </si>
  <si>
    <t>Fundacja 'KRWINKA"</t>
  </si>
  <si>
    <t>Subvenio Fundacja Interwencji Kryzysowej i Pomocy Psychologicznej</t>
  </si>
  <si>
    <t>Stowarzyszenie Kamienica 56</t>
  </si>
  <si>
    <t>Fundacja Edukacji i Rozwoju Społeczeństwa Obywatelskiego</t>
  </si>
  <si>
    <t>Stowarzyszenie Ewangelizacyjno-Charytatywne "Mocni w Duchu" ul. Sienkiewicza 60, 90-058 Łódź</t>
  </si>
  <si>
    <t>Katarzyna Kapera RSK-2 Sp. komandytowa</t>
  </si>
  <si>
    <t>PIOTR ROSIŃSKI CENTRUM TAŃCA I ZABAWY "TWISTER"</t>
  </si>
  <si>
    <t>Łódzki Zakład Usług Komunalnych</t>
  </si>
  <si>
    <t>Domy i ośrodki kultury</t>
  </si>
  <si>
    <t>Muzea</t>
  </si>
  <si>
    <t>Teatry</t>
  </si>
  <si>
    <t>Pozostałe Instytucje Kultury</t>
  </si>
  <si>
    <t>RAZEM majątek własny Instytucji Kultury</t>
  </si>
  <si>
    <t>Miejska Galeria Sztuki w Łodzi majatek własny</t>
  </si>
  <si>
    <t>Biblioteka Miejska majątek własny</t>
  </si>
  <si>
    <t>Domy Kultury majątek własny</t>
  </si>
  <si>
    <t>Muzea majątek własny</t>
  </si>
  <si>
    <t>Teatry majątek własny</t>
  </si>
  <si>
    <t>Pozostałe Instytucje Kultury majątek własny</t>
  </si>
  <si>
    <t>inLodz21 majątek własny</t>
  </si>
  <si>
    <t>Łódzkie Centrum Wydarzeń majątek własny</t>
  </si>
  <si>
    <t>Miasto Łódź</t>
  </si>
  <si>
    <t>Tabela nr 9 - Dochody i należności Miasta Łodzi z tytułu wykonywania prawa własności 
i posiadania oraz innych praw majątkowych</t>
  </si>
  <si>
    <t xml:space="preserve">Dochody uzyskane 
w okresie          </t>
  </si>
  <si>
    <t>Należności  
wg stanu na dzień</t>
  </si>
  <si>
    <t>od dnia 2022-01-01 
do dnia 2022-12-31</t>
  </si>
  <si>
    <t>2022-12-31</t>
  </si>
  <si>
    <t xml:space="preserve">sprzedaż nieruchomości </t>
  </si>
  <si>
    <t>sprzedaż lokali w domach mieszkalnych oraz gruntów 
z nimi związanych</t>
  </si>
  <si>
    <t>sprzedaż garaży</t>
  </si>
  <si>
    <t>sprzedaż lokali użytkowych 
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</si>
  <si>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</si>
  <si>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</si>
  <si>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</si>
  <si>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</si>
  <si>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</si>
  <si>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</t>
  </si>
  <si>
    <t>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</si>
  <si>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</si>
  <si>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</si>
  <si>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</si>
  <si>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</si>
  <si>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</si>
  <si>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
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</si>
  <si>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</si>
  <si>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</si>
  <si>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</si>
  <si>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</si>
  <si>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</si>
  <si>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rPr>
        <sz val="9"/>
        <rFont val="Calibri"/>
        <family val="2"/>
        <charset val="238"/>
      </rPr>
      <t xml:space="preserve">* zgodne ze sprawozdaniem Rb - 27S i Rb-34S </t>
    </r>
    <r>
      <rPr>
        <i/>
        <sz val="9"/>
        <rFont val="Calibri"/>
        <family val="2"/>
        <charset val="238"/>
      </rPr>
      <t>(Rb-34S dotyczy tylko placówek oświaty)</t>
    </r>
  </si>
  <si>
    <t>……………………………………….</t>
  </si>
  <si>
    <t>……………………………….</t>
  </si>
  <si>
    <t>…………………………………..</t>
  </si>
  <si>
    <t xml:space="preserve">Placówki opiekuńczo-wychowawcze typu interwencyjnego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</si>
</sst>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6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thick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 diagonalDown="1">
      <left/>
      <right/>
      <top/>
      <bottom/>
      <diagonal/>
    </border>
    <border diagonalUp="1" diagonalDown="1"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ck">
        <color indexed="64"/>
      </right>
      <top style="thick">
        <color indexed="64"/>
      </top>
      <bottom/>
      <diagonal/>
    </border>
    <border diagonalUp="1" diagonalDown="1"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21" fillId="0" borderId="0"/>
    <xf numFmtId="0" fontId="48" fillId="0" borderId="0"/>
  </cellStyleXfs>
  <cellXfs count="49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164" fontId="2" fillId="3" borderId="0" xfId="1" applyNumberFormat="1"/>
    <xf numFmtId="0" fontId="6" fillId="0" borderId="10" xfId="0" applyFont="1" applyBorder="1" applyAlignment="1">
      <alignment horizontal="left" vertical="center" indent="1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indent="2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4" fontId="12" fillId="0" borderId="8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1"/>
    </xf>
    <xf numFmtId="4" fontId="12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vertical="top"/>
    </xf>
    <xf numFmtId="0" fontId="6" fillId="0" borderId="10" xfId="0" applyFont="1" applyBorder="1" applyAlignment="1">
      <alignment horizontal="left" vertical="center" wrapText="1" indent="2"/>
    </xf>
    <xf numFmtId="0" fontId="6" fillId="0" borderId="15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 indent="2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10" fillId="0" borderId="7" xfId="0" applyFont="1" applyBorder="1" applyAlignment="1">
      <alignment wrapText="1"/>
    </xf>
    <xf numFmtId="4" fontId="3" fillId="4" borderId="0" xfId="0" applyNumberFormat="1" applyFont="1" applyFill="1"/>
    <xf numFmtId="0" fontId="10" fillId="0" borderId="10" xfId="0" applyFont="1" applyBorder="1" applyAlignment="1">
      <alignment wrapText="1"/>
    </xf>
    <xf numFmtId="4" fontId="12" fillId="0" borderId="7" xfId="0" applyNumberFormat="1" applyFont="1" applyBorder="1" applyAlignment="1">
      <alignment horizontal="right" vertical="center"/>
    </xf>
    <xf numFmtId="4" fontId="12" fillId="0" borderId="7" xfId="0" quotePrefix="1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4" fontId="2" fillId="4" borderId="0" xfId="1" applyNumberFormat="1" applyFill="1"/>
    <xf numFmtId="4" fontId="12" fillId="0" borderId="19" xfId="0" applyNumberFormat="1" applyFont="1" applyBorder="1" applyAlignment="1">
      <alignment horizontal="right" vertical="center"/>
    </xf>
    <xf numFmtId="4" fontId="12" fillId="0" borderId="19" xfId="0" quotePrefix="1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3" fillId="2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4" fontId="17" fillId="0" borderId="6" xfId="0" applyNumberFormat="1" applyFont="1" applyBorder="1" applyAlignment="1">
      <alignment vertical="center"/>
    </xf>
    <xf numFmtId="4" fontId="0" fillId="0" borderId="0" xfId="0" applyNumberFormat="1" applyFont="1"/>
    <xf numFmtId="0" fontId="14" fillId="4" borderId="4" xfId="0" applyFont="1" applyFill="1" applyBorder="1" applyAlignment="1">
      <alignment horizontal="left" vertical="center" wrapText="1"/>
    </xf>
    <xf numFmtId="4" fontId="16" fillId="0" borderId="21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vertical="center"/>
    </xf>
    <xf numFmtId="4" fontId="16" fillId="0" borderId="22" xfId="0" applyNumberFormat="1" applyFont="1" applyBorder="1" applyAlignment="1">
      <alignment horizontal="center" vertical="center"/>
    </xf>
    <xf numFmtId="0" fontId="20" fillId="0" borderId="0" xfId="0" applyFont="1"/>
    <xf numFmtId="0" fontId="0" fillId="0" borderId="0" xfId="0" applyFont="1" applyAlignment="1">
      <alignment vertical="top"/>
    </xf>
    <xf numFmtId="0" fontId="22" fillId="0" borderId="0" xfId="2" applyFont="1"/>
    <xf numFmtId="0" fontId="24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right"/>
    </xf>
    <xf numFmtId="0" fontId="21" fillId="0" borderId="0" xfId="2" applyFont="1"/>
    <xf numFmtId="0" fontId="25" fillId="0" borderId="0" xfId="2" applyFont="1" applyProtection="1"/>
    <xf numFmtId="0" fontId="27" fillId="2" borderId="1" xfId="2" applyFont="1" applyFill="1" applyBorder="1" applyAlignment="1" applyProtection="1">
      <alignment horizontal="center" vertical="center" wrapText="1"/>
    </xf>
    <xf numFmtId="0" fontId="27" fillId="2" borderId="2" xfId="2" applyFont="1" applyFill="1" applyBorder="1" applyAlignment="1">
      <alignment horizontal="center" vertical="center" wrapText="1"/>
    </xf>
    <xf numFmtId="0" fontId="27" fillId="2" borderId="2" xfId="2" applyFont="1" applyFill="1" applyBorder="1" applyAlignment="1" applyProtection="1">
      <alignment horizontal="center" vertical="center" wrapText="1"/>
    </xf>
    <xf numFmtId="0" fontId="27" fillId="2" borderId="3" xfId="2" applyFont="1" applyFill="1" applyBorder="1" applyAlignment="1" applyProtection="1">
      <alignment horizontal="center" vertical="center" wrapText="1"/>
    </xf>
    <xf numFmtId="0" fontId="28" fillId="0" borderId="4" xfId="2" applyFont="1" applyBorder="1" applyAlignment="1" applyProtection="1">
      <alignment horizontal="center" vertical="center" wrapText="1"/>
    </xf>
    <xf numFmtId="0" fontId="28" fillId="0" borderId="5" xfId="2" applyFont="1" applyBorder="1" applyAlignment="1" applyProtection="1">
      <alignment horizontal="center" vertical="center" wrapText="1"/>
    </xf>
    <xf numFmtId="0" fontId="28" fillId="0" borderId="6" xfId="2" applyFont="1" applyBorder="1" applyAlignment="1" applyProtection="1">
      <alignment horizontal="center" vertical="center" wrapText="1"/>
    </xf>
    <xf numFmtId="0" fontId="27" fillId="0" borderId="4" xfId="2" applyFont="1" applyBorder="1" applyAlignment="1" applyProtection="1">
      <alignment horizontal="center" vertical="center" wrapText="1"/>
    </xf>
    <xf numFmtId="0" fontId="27" fillId="0" borderId="5" xfId="2" applyFont="1" applyBorder="1" applyAlignment="1" applyProtection="1">
      <alignment horizontal="left" vertical="center" wrapText="1"/>
    </xf>
    <xf numFmtId="4" fontId="29" fillId="0" borderId="5" xfId="2" applyNumberFormat="1" applyFont="1" applyBorder="1" applyAlignment="1" applyProtection="1">
      <alignment horizontal="right" vertical="center" wrapText="1"/>
    </xf>
    <xf numFmtId="4" fontId="29" fillId="0" borderId="6" xfId="2" applyNumberFormat="1" applyFont="1" applyBorder="1" applyAlignment="1" applyProtection="1">
      <alignment horizontal="right" vertical="center" wrapText="1"/>
    </xf>
    <xf numFmtId="4" fontId="21" fillId="0" borderId="0" xfId="2" applyNumberFormat="1" applyFont="1"/>
    <xf numFmtId="0" fontId="27" fillId="0" borderId="15" xfId="2" applyFont="1" applyBorder="1" applyAlignment="1" applyProtection="1">
      <alignment horizontal="center" vertical="center" wrapText="1"/>
    </xf>
    <xf numFmtId="0" fontId="27" fillId="0" borderId="7" xfId="2" applyFont="1" applyBorder="1" applyAlignment="1" applyProtection="1">
      <alignment horizontal="left" vertical="center" wrapText="1"/>
    </xf>
    <xf numFmtId="4" fontId="29" fillId="0" borderId="7" xfId="2" applyNumberFormat="1" applyFont="1" applyBorder="1" applyAlignment="1" applyProtection="1">
      <alignment horizontal="right" vertical="center" wrapText="1"/>
    </xf>
    <xf numFmtId="4" fontId="29" fillId="0" borderId="13" xfId="2" applyNumberFormat="1" applyFont="1" applyBorder="1" applyAlignment="1" applyProtection="1">
      <alignment horizontal="right" vertical="center" wrapText="1"/>
    </xf>
    <xf numFmtId="0" fontId="30" fillId="0" borderId="7" xfId="2" applyFont="1" applyBorder="1" applyAlignment="1" applyProtection="1">
      <alignment horizontal="left" vertical="center" wrapText="1"/>
    </xf>
    <xf numFmtId="4" fontId="23" fillId="0" borderId="7" xfId="2" applyNumberFormat="1" applyFont="1" applyBorder="1" applyAlignment="1" applyProtection="1">
      <alignment horizontal="right" vertical="center" wrapText="1"/>
    </xf>
    <xf numFmtId="4" fontId="23" fillId="0" borderId="13" xfId="2" applyNumberFormat="1" applyFont="1" applyBorder="1" applyAlignment="1" applyProtection="1">
      <alignment horizontal="right" vertical="center" wrapText="1"/>
    </xf>
    <xf numFmtId="0" fontId="30" fillId="0" borderId="17" xfId="2" applyFont="1" applyBorder="1" applyAlignment="1" applyProtection="1">
      <alignment horizontal="center" vertical="center" wrapText="1"/>
    </xf>
    <xf numFmtId="0" fontId="30" fillId="0" borderId="21" xfId="2" applyFont="1" applyBorder="1" applyAlignment="1" applyProtection="1">
      <alignment horizontal="left" vertical="center" wrapText="1"/>
    </xf>
    <xf numFmtId="4" fontId="30" fillId="0" borderId="21" xfId="2" applyNumberFormat="1" applyFont="1" applyBorder="1" applyAlignment="1" applyProtection="1">
      <alignment horizontal="right" vertical="center" wrapText="1"/>
    </xf>
    <xf numFmtId="4" fontId="30" fillId="0" borderId="22" xfId="2" applyNumberFormat="1" applyFont="1" applyBorder="1" applyAlignment="1" applyProtection="1">
      <alignment horizontal="right" vertical="center" wrapText="1"/>
    </xf>
    <xf numFmtId="0" fontId="28" fillId="0" borderId="0" xfId="2" applyFont="1" applyBorder="1" applyAlignment="1" applyProtection="1">
      <alignment horizontal="center" vertical="center" wrapText="1"/>
    </xf>
    <xf numFmtId="0" fontId="22" fillId="0" borderId="0" xfId="2" applyFont="1" applyBorder="1"/>
    <xf numFmtId="0" fontId="21" fillId="0" borderId="0" xfId="2" applyFont="1" applyBorder="1"/>
    <xf numFmtId="0" fontId="21" fillId="0" borderId="0" xfId="2" applyFont="1" applyAlignment="1"/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 vertical="top"/>
    </xf>
    <xf numFmtId="0" fontId="21" fillId="0" borderId="0" xfId="2" applyFont="1" applyAlignment="1">
      <alignment horizontal="center" vertical="top"/>
    </xf>
    <xf numFmtId="0" fontId="22" fillId="0" borderId="0" xfId="2" applyFont="1" applyAlignment="1">
      <alignment vertical="top"/>
    </xf>
    <xf numFmtId="0" fontId="22" fillId="0" borderId="0" xfId="2" applyFont="1" applyAlignment="1">
      <alignment vertical="top" wrapText="1"/>
    </xf>
    <xf numFmtId="0" fontId="21" fillId="0" borderId="0" xfId="2"/>
    <xf numFmtId="0" fontId="31" fillId="0" borderId="0" xfId="2" applyFont="1"/>
    <xf numFmtId="0" fontId="25" fillId="0" borderId="0" xfId="2" applyFont="1" applyAlignment="1" applyProtection="1">
      <alignment wrapText="1"/>
    </xf>
    <xf numFmtId="0" fontId="19" fillId="0" borderId="0" xfId="0" applyFont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2" fillId="0" borderId="5" xfId="0" applyFont="1" applyBorder="1" applyAlignment="1" applyProtection="1">
      <alignment horizontal="center" vertical="center" wrapText="1"/>
    </xf>
    <xf numFmtId="0" fontId="32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/>
    </xf>
    <xf numFmtId="4" fontId="4" fillId="0" borderId="13" xfId="0" applyNumberFormat="1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horizontal="right" vertical="center" wrapText="1"/>
    </xf>
    <xf numFmtId="4" fontId="4" fillId="0" borderId="23" xfId="0" applyNumberFormat="1" applyFont="1" applyBorder="1" applyAlignment="1" applyProtection="1">
      <alignment horizontal="right" vertical="center" wrapText="1"/>
    </xf>
    <xf numFmtId="4" fontId="4" fillId="0" borderId="24" xfId="0" applyNumberFormat="1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 wrapText="1"/>
    </xf>
    <xf numFmtId="4" fontId="4" fillId="0" borderId="10" xfId="0" applyNumberFormat="1" applyFont="1" applyBorder="1" applyAlignment="1" applyProtection="1">
      <alignment horizontal="right" vertical="center" wrapText="1"/>
    </xf>
    <xf numFmtId="4" fontId="4" fillId="0" borderId="14" xfId="0" applyNumberFormat="1" applyFont="1" applyBorder="1" applyAlignment="1" applyProtection="1">
      <alignment horizontal="right" vertical="center" wrapText="1"/>
    </xf>
    <xf numFmtId="0" fontId="19" fillId="5" borderId="0" xfId="0" applyFont="1" applyFill="1" applyBorder="1"/>
    <xf numFmtId="0" fontId="3" fillId="5" borderId="7" xfId="0" applyFont="1" applyFill="1" applyBorder="1" applyAlignment="1" applyProtection="1">
      <alignment horizontal="center" vertical="center" wrapText="1"/>
    </xf>
    <xf numFmtId="3" fontId="4" fillId="5" borderId="7" xfId="0" applyNumberFormat="1" applyFont="1" applyFill="1" applyBorder="1" applyAlignment="1" applyProtection="1">
      <alignment horizontal="right" vertical="center" wrapText="1"/>
    </xf>
    <xf numFmtId="4" fontId="4" fillId="5" borderId="13" xfId="0" applyNumberFormat="1" applyFont="1" applyFill="1" applyBorder="1" applyAlignment="1" applyProtection="1">
      <alignment horizontal="right" vertical="center" wrapText="1"/>
    </xf>
    <xf numFmtId="0" fontId="0" fillId="5" borderId="0" xfId="0" applyFill="1"/>
    <xf numFmtId="0" fontId="0" fillId="5" borderId="0" xfId="0" applyFont="1" applyFill="1"/>
    <xf numFmtId="0" fontId="10" fillId="5" borderId="23" xfId="0" applyFont="1" applyFill="1" applyBorder="1" applyAlignment="1" applyProtection="1">
      <alignment horizontal="right" vertical="center" wrapText="1"/>
    </xf>
    <xf numFmtId="3" fontId="12" fillId="5" borderId="23" xfId="0" applyNumberFormat="1" applyFont="1" applyFill="1" applyBorder="1" applyAlignment="1" applyProtection="1">
      <alignment horizontal="right" vertical="center" wrapText="1"/>
    </xf>
    <xf numFmtId="4" fontId="12" fillId="5" borderId="24" xfId="0" applyNumberFormat="1" applyFont="1" applyFill="1" applyBorder="1" applyAlignment="1" applyProtection="1">
      <alignment horizontal="right" vertical="center" wrapText="1"/>
    </xf>
    <xf numFmtId="0" fontId="0" fillId="5" borderId="0" xfId="0" applyFill="1" applyBorder="1"/>
    <xf numFmtId="0" fontId="0" fillId="5" borderId="0" xfId="0" applyFont="1" applyFill="1" applyBorder="1"/>
    <xf numFmtId="0" fontId="0" fillId="0" borderId="0" xfId="0" applyFont="1" applyBorder="1"/>
    <xf numFmtId="3" fontId="10" fillId="5" borderId="23" xfId="0" applyNumberFormat="1" applyFont="1" applyFill="1" applyBorder="1" applyAlignment="1" applyProtection="1">
      <alignment horizontal="right" wrapText="1"/>
    </xf>
    <xf numFmtId="0" fontId="19" fillId="0" borderId="0" xfId="0" applyFont="1" applyBorder="1"/>
    <xf numFmtId="3" fontId="3" fillId="0" borderId="4" xfId="0" applyNumberFormat="1" applyFont="1" applyBorder="1" applyAlignment="1" applyProtection="1">
      <alignment horizontal="center" vertical="center" wrapText="1"/>
    </xf>
    <xf numFmtId="3" fontId="3" fillId="0" borderId="5" xfId="0" applyNumberFormat="1" applyFont="1" applyBorder="1" applyAlignment="1" applyProtection="1">
      <alignment horizontal="center" vertical="center" wrapText="1"/>
    </xf>
    <xf numFmtId="3" fontId="4" fillId="0" borderId="5" xfId="0" applyNumberFormat="1" applyFont="1" applyBorder="1" applyAlignment="1" applyProtection="1">
      <alignment horizontal="right" vertical="center" wrapText="1"/>
    </xf>
    <xf numFmtId="3" fontId="4" fillId="6" borderId="5" xfId="0" applyNumberFormat="1" applyFont="1" applyFill="1" applyBorder="1" applyAlignment="1" applyProtection="1">
      <alignment horizontal="right" vertical="center" wrapText="1"/>
    </xf>
    <xf numFmtId="3" fontId="4" fillId="6" borderId="6" xfId="0" applyNumberFormat="1" applyFont="1" applyFill="1" applyBorder="1" applyAlignment="1" applyProtection="1">
      <alignment horizontal="right" vertical="center" wrapText="1"/>
    </xf>
    <xf numFmtId="0" fontId="0" fillId="0" borderId="7" xfId="0" applyFont="1" applyBorder="1" applyAlignment="1">
      <alignment horizontal="center" wrapText="1"/>
    </xf>
    <xf numFmtId="4" fontId="16" fillId="0" borderId="7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horizontal="right" vertical="center"/>
    </xf>
    <xf numFmtId="4" fontId="16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 applyProtection="1">
      <alignment horizontal="right" wrapText="1"/>
    </xf>
    <xf numFmtId="4" fontId="16" fillId="0" borderId="25" xfId="0" applyNumberFormat="1" applyFont="1" applyBorder="1" applyAlignment="1">
      <alignment horizontal="right" vertical="center"/>
    </xf>
    <xf numFmtId="4" fontId="16" fillId="0" borderId="2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right" vertical="center"/>
    </xf>
    <xf numFmtId="4" fontId="16" fillId="6" borderId="10" xfId="0" applyNumberFormat="1" applyFont="1" applyFill="1" applyBorder="1" applyAlignment="1">
      <alignment horizontal="right" vertical="center"/>
    </xf>
    <xf numFmtId="4" fontId="16" fillId="6" borderId="14" xfId="0" applyNumberFormat="1" applyFont="1" applyFill="1" applyBorder="1" applyAlignment="1">
      <alignment horizontal="right" vertical="center"/>
    </xf>
    <xf numFmtId="0" fontId="0" fillId="5" borderId="7" xfId="0" applyFont="1" applyFill="1" applyBorder="1" applyAlignment="1">
      <alignment horizontal="center" wrapText="1"/>
    </xf>
    <xf numFmtId="4" fontId="16" fillId="5" borderId="7" xfId="0" applyNumberFormat="1" applyFont="1" applyFill="1" applyBorder="1" applyAlignment="1">
      <alignment horizontal="right" vertical="center"/>
    </xf>
    <xf numFmtId="4" fontId="16" fillId="5" borderId="13" xfId="0" applyNumberFormat="1" applyFont="1" applyFill="1" applyBorder="1" applyAlignment="1">
      <alignment horizontal="right" vertical="center"/>
    </xf>
    <xf numFmtId="0" fontId="3" fillId="5" borderId="23" xfId="0" applyFont="1" applyFill="1" applyBorder="1" applyAlignment="1" applyProtection="1">
      <alignment horizontal="right" vertical="center" wrapText="1"/>
    </xf>
    <xf numFmtId="4" fontId="16" fillId="5" borderId="23" xfId="0" applyNumberFormat="1" applyFont="1" applyFill="1" applyBorder="1" applyAlignment="1">
      <alignment horizontal="right" vertical="center"/>
    </xf>
    <xf numFmtId="4" fontId="16" fillId="5" borderId="24" xfId="0" applyNumberFormat="1" applyFont="1" applyFill="1" applyBorder="1" applyAlignment="1">
      <alignment horizontal="right" vertical="center"/>
    </xf>
    <xf numFmtId="3" fontId="3" fillId="5" borderId="25" xfId="0" applyNumberFormat="1" applyFont="1" applyFill="1" applyBorder="1" applyAlignment="1" applyProtection="1">
      <alignment horizontal="right" wrapText="1"/>
    </xf>
    <xf numFmtId="4" fontId="16" fillId="5" borderId="25" xfId="0" applyNumberFormat="1" applyFont="1" applyFill="1" applyBorder="1" applyAlignment="1">
      <alignment horizontal="right" vertical="center"/>
    </xf>
    <xf numFmtId="4" fontId="16" fillId="5" borderId="26" xfId="0" applyNumberFormat="1" applyFont="1" applyFill="1" applyBorder="1" applyAlignment="1">
      <alignment horizontal="right" vertical="center"/>
    </xf>
    <xf numFmtId="0" fontId="0" fillId="5" borderId="18" xfId="0" applyFont="1" applyFill="1" applyBorder="1" applyAlignment="1">
      <alignment horizontal="center"/>
    </xf>
    <xf numFmtId="4" fontId="16" fillId="5" borderId="18" xfId="0" applyNumberFormat="1" applyFont="1" applyFill="1" applyBorder="1" applyAlignment="1">
      <alignment horizontal="right" vertical="center"/>
    </xf>
    <xf numFmtId="4" fontId="16" fillId="5" borderId="27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wrapText="1"/>
    </xf>
    <xf numFmtId="0" fontId="0" fillId="0" borderId="0" xfId="0" applyNumberFormat="1" applyAlignment="1">
      <alignment wrapText="1"/>
    </xf>
    <xf numFmtId="4" fontId="0" fillId="0" borderId="0" xfId="0" applyNumberFormat="1"/>
    <xf numFmtId="0" fontId="24" fillId="0" borderId="0" xfId="2" applyFont="1" applyAlignment="1">
      <alignment horizontal="center"/>
    </xf>
    <xf numFmtId="0" fontId="24" fillId="0" borderId="0" xfId="2" applyFont="1"/>
    <xf numFmtId="0" fontId="37" fillId="2" borderId="5" xfId="2" applyFont="1" applyFill="1" applyBorder="1" applyAlignment="1">
      <alignment horizontal="center" vertical="center" wrapText="1"/>
    </xf>
    <xf numFmtId="0" fontId="38" fillId="0" borderId="4" xfId="2" applyFont="1" applyBorder="1" applyAlignment="1">
      <alignment horizontal="left" vertical="center" wrapText="1"/>
    </xf>
    <xf numFmtId="0" fontId="39" fillId="0" borderId="5" xfId="2" applyFont="1" applyBorder="1" applyAlignment="1">
      <alignment horizontal="left" vertical="center" wrapText="1"/>
    </xf>
    <xf numFmtId="4" fontId="40" fillId="0" borderId="5" xfId="2" applyNumberFormat="1" applyFont="1" applyBorder="1" applyAlignment="1">
      <alignment vertical="center"/>
    </xf>
    <xf numFmtId="4" fontId="41" fillId="0" borderId="5" xfId="2" applyNumberFormat="1" applyFont="1" applyBorder="1" applyAlignment="1">
      <alignment vertical="center"/>
    </xf>
    <xf numFmtId="4" fontId="41" fillId="0" borderId="6" xfId="2" applyNumberFormat="1" applyFont="1" applyBorder="1" applyAlignment="1">
      <alignment vertical="center"/>
    </xf>
    <xf numFmtId="0" fontId="38" fillId="4" borderId="4" xfId="2" applyFont="1" applyFill="1" applyBorder="1" applyAlignment="1">
      <alignment horizontal="left" vertical="center" wrapText="1"/>
    </xf>
    <xf numFmtId="4" fontId="40" fillId="0" borderId="21" xfId="2" applyNumberFormat="1" applyFont="1" applyBorder="1" applyAlignment="1">
      <alignment horizontal="center" vertical="center"/>
    </xf>
    <xf numFmtId="4" fontId="40" fillId="0" borderId="21" xfId="2" applyNumberFormat="1" applyFont="1" applyBorder="1" applyAlignment="1">
      <alignment vertical="center"/>
    </xf>
    <xf numFmtId="4" fontId="40" fillId="0" borderId="22" xfId="2" applyNumberFormat="1" applyFont="1" applyBorder="1" applyAlignment="1">
      <alignment horizontal="center" vertical="center"/>
    </xf>
    <xf numFmtId="0" fontId="43" fillId="0" borderId="0" xfId="2" applyFont="1"/>
    <xf numFmtId="0" fontId="21" fillId="0" borderId="0" xfId="2" applyFont="1" applyAlignment="1">
      <alignment vertical="top"/>
    </xf>
    <xf numFmtId="0" fontId="44" fillId="0" borderId="0" xfId="2" applyFont="1" applyAlignment="1" applyProtection="1">
      <alignment horizontal="right"/>
    </xf>
    <xf numFmtId="0" fontId="25" fillId="2" borderId="1" xfId="2" applyFont="1" applyFill="1" applyBorder="1" applyAlignment="1" applyProtection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 applyProtection="1">
      <alignment horizontal="center" vertical="center" wrapText="1"/>
    </xf>
    <xf numFmtId="0" fontId="25" fillId="2" borderId="3" xfId="2" applyFont="1" applyFill="1" applyBorder="1" applyAlignment="1" applyProtection="1">
      <alignment horizontal="center" vertical="center" wrapText="1"/>
    </xf>
    <xf numFmtId="3" fontId="25" fillId="0" borderId="4" xfId="2" applyNumberFormat="1" applyFont="1" applyBorder="1" applyAlignment="1" applyProtection="1">
      <alignment horizontal="center" vertical="center" wrapText="1"/>
    </xf>
    <xf numFmtId="2" fontId="29" fillId="0" borderId="5" xfId="2" applyNumberFormat="1" applyFont="1" applyBorder="1" applyAlignment="1" applyProtection="1">
      <alignment horizontal="left" vertical="center" wrapText="1"/>
    </xf>
    <xf numFmtId="3" fontId="45" fillId="0" borderId="4" xfId="2" applyNumberFormat="1" applyFont="1" applyBorder="1" applyAlignment="1" applyProtection="1">
      <alignment horizontal="center" vertical="center" wrapText="1"/>
    </xf>
    <xf numFmtId="2" fontId="46" fillId="0" borderId="5" xfId="2" applyNumberFormat="1" applyFont="1" applyBorder="1" applyAlignment="1" applyProtection="1">
      <alignment horizontal="left" vertical="center" wrapText="1"/>
    </xf>
    <xf numFmtId="4" fontId="46" fillId="0" borderId="5" xfId="2" applyNumberFormat="1" applyFont="1" applyBorder="1" applyAlignment="1" applyProtection="1">
      <alignment horizontal="right" vertical="center" wrapText="1"/>
    </xf>
    <xf numFmtId="4" fontId="46" fillId="0" borderId="6" xfId="2" applyNumberFormat="1" applyFont="1" applyBorder="1" applyAlignment="1" applyProtection="1">
      <alignment horizontal="right" vertical="center" wrapText="1"/>
    </xf>
    <xf numFmtId="1" fontId="24" fillId="0" borderId="17" xfId="2" applyNumberFormat="1" applyFont="1" applyBorder="1" applyAlignment="1" applyProtection="1">
      <alignment horizontal="center" vertical="center" wrapText="1"/>
    </xf>
    <xf numFmtId="2" fontId="23" fillId="0" borderId="21" xfId="2" applyNumberFormat="1" applyFont="1" applyBorder="1" applyAlignment="1" applyProtection="1">
      <alignment horizontal="left" vertical="center" wrapText="1"/>
    </xf>
    <xf numFmtId="4" fontId="23" fillId="0" borderId="21" xfId="2" applyNumberFormat="1" applyFont="1" applyBorder="1" applyAlignment="1" applyProtection="1">
      <alignment horizontal="right" vertical="center" wrapText="1"/>
    </xf>
    <xf numFmtId="4" fontId="23" fillId="0" borderId="22" xfId="2" applyNumberFormat="1" applyFont="1" applyBorder="1" applyAlignment="1" applyProtection="1">
      <alignment horizontal="right" vertical="center" wrapText="1"/>
    </xf>
    <xf numFmtId="0" fontId="29" fillId="2" borderId="1" xfId="2" applyFont="1" applyFill="1" applyBorder="1" applyAlignment="1" applyProtection="1">
      <alignment horizontal="center"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 applyProtection="1">
      <alignment horizontal="center" vertical="center" wrapText="1"/>
    </xf>
    <xf numFmtId="0" fontId="29" fillId="2" borderId="3" xfId="2" applyFont="1" applyFill="1" applyBorder="1" applyAlignment="1" applyProtection="1">
      <alignment horizontal="center" vertical="center" wrapText="1"/>
    </xf>
    <xf numFmtId="0" fontId="47" fillId="0" borderId="0" xfId="2" applyFont="1"/>
    <xf numFmtId="0" fontId="44" fillId="0" borderId="4" xfId="2" applyFont="1" applyBorder="1" applyAlignment="1" applyProtection="1">
      <alignment horizontal="center" vertical="center" wrapText="1"/>
    </xf>
    <xf numFmtId="0" fontId="44" fillId="0" borderId="5" xfId="2" applyFont="1" applyBorder="1" applyAlignment="1" applyProtection="1">
      <alignment horizontal="center" vertical="center" wrapText="1"/>
    </xf>
    <xf numFmtId="0" fontId="44" fillId="0" borderId="6" xfId="2" applyFont="1" applyBorder="1" applyAlignment="1" applyProtection="1">
      <alignment horizontal="center" vertical="center" wrapText="1"/>
    </xf>
    <xf numFmtId="3" fontId="29" fillId="0" borderId="4" xfId="2" applyNumberFormat="1" applyFont="1" applyBorder="1" applyAlignment="1" applyProtection="1">
      <alignment horizontal="center" vertical="center" wrapText="1"/>
    </xf>
    <xf numFmtId="1" fontId="23" fillId="0" borderId="17" xfId="2" applyNumberFormat="1" applyFont="1" applyBorder="1" applyAlignment="1" applyProtection="1">
      <alignment horizontal="center" vertical="center" wrapText="1"/>
    </xf>
    <xf numFmtId="0" fontId="13" fillId="2" borderId="5" xfId="0" applyFont="1" applyFill="1" applyBorder="1" applyAlignment="1">
      <alignment horizontal="center" vertical="top" wrapText="1"/>
    </xf>
    <xf numFmtId="0" fontId="8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3" fontId="6" fillId="0" borderId="4" xfId="0" applyNumberFormat="1" applyFont="1" applyBorder="1" applyAlignment="1" applyProtection="1">
      <alignment horizontal="center" vertical="center" wrapText="1"/>
    </xf>
    <xf numFmtId="2" fontId="30" fillId="0" borderId="5" xfId="0" applyNumberFormat="1" applyFont="1" applyBorder="1" applyAlignment="1" applyProtection="1">
      <alignment horizontal="left" vertical="center" wrapText="1"/>
    </xf>
    <xf numFmtId="4" fontId="23" fillId="0" borderId="5" xfId="0" applyNumberFormat="1" applyFont="1" applyBorder="1" applyAlignment="1" applyProtection="1">
      <alignment horizontal="right" vertical="center" wrapText="1"/>
    </xf>
    <xf numFmtId="4" fontId="23" fillId="0" borderId="6" xfId="0" applyNumberFormat="1" applyFont="1" applyBorder="1" applyAlignment="1" applyProtection="1">
      <alignment horizontal="right" vertical="center" wrapText="1"/>
    </xf>
    <xf numFmtId="1" fontId="8" fillId="0" borderId="17" xfId="0" applyNumberFormat="1" applyFont="1" applyBorder="1" applyAlignment="1" applyProtection="1">
      <alignment horizontal="center" vertical="center" wrapText="1"/>
    </xf>
    <xf numFmtId="2" fontId="10" fillId="0" borderId="21" xfId="0" applyNumberFormat="1" applyFont="1" applyBorder="1" applyAlignment="1" applyProtection="1">
      <alignment horizontal="left" vertical="center" wrapText="1"/>
    </xf>
    <xf numFmtId="4" fontId="12" fillId="0" borderId="21" xfId="0" applyNumberFormat="1" applyFont="1" applyBorder="1" applyAlignment="1" applyProtection="1">
      <alignment horizontal="right" vertical="center" wrapText="1"/>
    </xf>
    <xf numFmtId="4" fontId="12" fillId="0" borderId="22" xfId="0" applyNumberFormat="1" applyFont="1" applyBorder="1" applyAlignment="1" applyProtection="1">
      <alignment horizontal="right" vertical="center" wrapText="1"/>
    </xf>
    <xf numFmtId="0" fontId="0" fillId="0" borderId="0" xfId="0" applyFont="1" applyAlignment="1"/>
    <xf numFmtId="0" fontId="1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5" xfId="0" applyFont="1" applyBorder="1" applyAlignment="1" applyProtection="1">
      <alignment horizontal="left" vertical="center" wrapText="1"/>
    </xf>
    <xf numFmtId="2" fontId="3" fillId="0" borderId="5" xfId="0" applyNumberFormat="1" applyFont="1" applyBorder="1" applyAlignment="1" applyProtection="1">
      <alignment horizontal="left" vertical="center" wrapText="1"/>
    </xf>
    <xf numFmtId="2" fontId="8" fillId="0" borderId="21" xfId="0" applyNumberFormat="1" applyFont="1" applyBorder="1" applyAlignment="1" applyProtection="1">
      <alignment horizontal="left" vertical="center" wrapText="1"/>
    </xf>
    <xf numFmtId="0" fontId="25" fillId="0" borderId="4" xfId="0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vertical="center" wrapText="1"/>
    </xf>
    <xf numFmtId="4" fontId="4" fillId="0" borderId="6" xfId="0" applyNumberFormat="1" applyFont="1" applyBorder="1" applyAlignment="1" applyProtection="1">
      <alignment vertical="center" wrapText="1"/>
    </xf>
    <xf numFmtId="0" fontId="34" fillId="0" borderId="5" xfId="0" applyNumberFormat="1" applyFont="1" applyFill="1" applyBorder="1" applyAlignment="1" applyProtection="1">
      <alignment horizontal="left" vertical="center" wrapText="1"/>
    </xf>
    <xf numFmtId="0" fontId="25" fillId="0" borderId="5" xfId="0" applyFont="1" applyBorder="1" applyAlignment="1" applyProtection="1">
      <alignment horizontal="left" vertical="center" wrapText="1"/>
    </xf>
    <xf numFmtId="0" fontId="27" fillId="0" borderId="5" xfId="0" applyFont="1" applyBorder="1" applyAlignment="1" applyProtection="1">
      <alignment horizontal="left" vertical="center" wrapText="1"/>
    </xf>
    <xf numFmtId="0" fontId="45" fillId="0" borderId="5" xfId="0" applyNumberFormat="1" applyFont="1" applyFill="1" applyBorder="1" applyAlignment="1" applyProtection="1">
      <alignment horizontal="left" vertical="center" wrapText="1"/>
    </xf>
    <xf numFmtId="0" fontId="48" fillId="0" borderId="5" xfId="0" applyNumberFormat="1" applyFont="1" applyFill="1" applyBorder="1" applyAlignment="1" applyProtection="1">
      <alignment horizontal="left" vertical="center" wrapText="1"/>
    </xf>
    <xf numFmtId="4" fontId="23" fillId="0" borderId="5" xfId="0" applyNumberFormat="1" applyFont="1" applyBorder="1" applyAlignment="1" applyProtection="1">
      <alignment vertical="center" wrapText="1"/>
    </xf>
    <xf numFmtId="4" fontId="23" fillId="0" borderId="6" xfId="0" applyNumberFormat="1" applyFont="1" applyBorder="1" applyAlignment="1" applyProtection="1">
      <alignment vertical="center" wrapText="1"/>
    </xf>
    <xf numFmtId="0" fontId="21" fillId="0" borderId="0" xfId="2" applyFont="1" applyAlignment="1">
      <alignment horizontal="center" vertical="top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3" fontId="6" fillId="0" borderId="34" xfId="0" applyNumberFormat="1" applyFont="1" applyBorder="1" applyAlignment="1" applyProtection="1">
      <alignment horizontal="center" vertical="center" wrapText="1"/>
    </xf>
    <xf numFmtId="2" fontId="6" fillId="0" borderId="35" xfId="0" applyNumberFormat="1" applyFont="1" applyBorder="1" applyAlignment="1" applyProtection="1">
      <alignment horizontal="left" vertical="center" wrapText="1"/>
    </xf>
    <xf numFmtId="4" fontId="6" fillId="0" borderId="35" xfId="0" applyNumberFormat="1" applyFont="1" applyBorder="1" applyAlignment="1" applyProtection="1">
      <alignment horizontal="right" vertical="center" wrapText="1"/>
    </xf>
    <xf numFmtId="4" fontId="49" fillId="0" borderId="36" xfId="0" applyNumberFormat="1" applyFont="1" applyBorder="1" applyAlignment="1" applyProtection="1">
      <alignment horizontal="right" vertical="center" wrapText="1"/>
    </xf>
    <xf numFmtId="4" fontId="6" fillId="0" borderId="37" xfId="0" applyNumberFormat="1" applyFont="1" applyBorder="1" applyAlignment="1" applyProtection="1">
      <alignment horizontal="right" vertical="center" wrapText="1"/>
    </xf>
    <xf numFmtId="0" fontId="19" fillId="0" borderId="38" xfId="0" applyFont="1" applyBorder="1"/>
    <xf numFmtId="3" fontId="49" fillId="0" borderId="39" xfId="0" applyNumberFormat="1" applyFont="1" applyBorder="1" applyAlignment="1" applyProtection="1">
      <alignment horizontal="center" vertical="center" wrapText="1"/>
    </xf>
    <xf numFmtId="2" fontId="49" fillId="0" borderId="36" xfId="0" applyNumberFormat="1" applyFont="1" applyBorder="1" applyAlignment="1" applyProtection="1">
      <alignment horizontal="left" vertical="center" wrapText="1"/>
    </xf>
    <xf numFmtId="4" fontId="49" fillId="0" borderId="40" xfId="0" applyNumberFormat="1" applyFont="1" applyBorder="1" applyAlignment="1" applyProtection="1">
      <alignment horizontal="right" vertical="center" wrapText="1"/>
    </xf>
    <xf numFmtId="1" fontId="8" fillId="0" borderId="31" xfId="0" applyNumberFormat="1" applyFont="1" applyBorder="1" applyAlignment="1" applyProtection="1">
      <alignment horizontal="center" vertical="center" wrapText="1"/>
    </xf>
    <xf numFmtId="2" fontId="8" fillId="0" borderId="32" xfId="0" applyNumberFormat="1" applyFont="1" applyBorder="1" applyAlignment="1" applyProtection="1">
      <alignment horizontal="left" vertical="center" wrapText="1"/>
    </xf>
    <xf numFmtId="4" fontId="8" fillId="0" borderId="32" xfId="0" applyNumberFormat="1" applyFont="1" applyBorder="1" applyAlignment="1" applyProtection="1">
      <alignment horizontal="right" vertical="center" wrapText="1"/>
    </xf>
    <xf numFmtId="0" fontId="0" fillId="0" borderId="41" xfId="0" applyFont="1" applyBorder="1"/>
    <xf numFmtId="0" fontId="22" fillId="0" borderId="0" xfId="0" applyFont="1"/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right"/>
    </xf>
    <xf numFmtId="0" fontId="25" fillId="0" borderId="0" xfId="0" applyFont="1" applyProtection="1"/>
    <xf numFmtId="0" fontId="44" fillId="0" borderId="0" xfId="0" applyFont="1" applyAlignment="1" applyProtection="1">
      <alignment horizontal="right"/>
    </xf>
    <xf numFmtId="0" fontId="25" fillId="2" borderId="5" xfId="0" applyFont="1" applyFill="1" applyBorder="1" applyAlignment="1" applyProtection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/>
    <xf numFmtId="3" fontId="25" fillId="0" borderId="5" xfId="0" applyNumberFormat="1" applyFont="1" applyBorder="1" applyAlignment="1" applyProtection="1">
      <alignment horizontal="center" vertical="center" wrapText="1"/>
    </xf>
    <xf numFmtId="2" fontId="25" fillId="0" borderId="5" xfId="0" applyNumberFormat="1" applyFont="1" applyBorder="1" applyAlignment="1" applyProtection="1">
      <alignment horizontal="left" vertical="center" wrapText="1"/>
    </xf>
    <xf numFmtId="4" fontId="27" fillId="0" borderId="5" xfId="0" applyNumberFormat="1" applyFont="1" applyBorder="1" applyAlignment="1" applyProtection="1">
      <alignment horizontal="right" vertical="center" wrapText="1"/>
    </xf>
    <xf numFmtId="0" fontId="22" fillId="0" borderId="38" xfId="0" applyFont="1" applyBorder="1"/>
    <xf numFmtId="1" fontId="24" fillId="0" borderId="5" xfId="0" applyNumberFormat="1" applyFont="1" applyBorder="1" applyAlignment="1" applyProtection="1">
      <alignment horizontal="center" vertical="center" wrapText="1"/>
    </xf>
    <xf numFmtId="2" fontId="24" fillId="0" borderId="5" xfId="0" applyNumberFormat="1" applyFont="1" applyBorder="1" applyAlignment="1" applyProtection="1">
      <alignment horizontal="left" vertical="center" wrapText="1"/>
    </xf>
    <xf numFmtId="4" fontId="30" fillId="0" borderId="5" xfId="0" applyNumberFormat="1" applyFont="1" applyBorder="1" applyAlignment="1" applyProtection="1">
      <alignment horizontal="right" vertical="center" wrapText="1"/>
    </xf>
    <xf numFmtId="0" fontId="22" fillId="0" borderId="0" xfId="0" applyFont="1" applyAlignment="1">
      <alignment horizontal="center" vertical="top"/>
    </xf>
    <xf numFmtId="0" fontId="50" fillId="0" borderId="0" xfId="2" applyFont="1"/>
    <xf numFmtId="0" fontId="19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6" fillId="0" borderId="0" xfId="0" applyFont="1" applyAlignment="1" applyProtection="1">
      <alignment horizontal="left" wrapText="1"/>
    </xf>
    <xf numFmtId="4" fontId="21" fillId="0" borderId="0" xfId="2" applyNumberFormat="1" applyAlignment="1">
      <alignment vertical="top"/>
    </xf>
    <xf numFmtId="4" fontId="21" fillId="0" borderId="0" xfId="2" applyNumberFormat="1" applyAlignment="1">
      <alignment vertical="top" wrapText="1"/>
    </xf>
    <xf numFmtId="4" fontId="21" fillId="0" borderId="0" xfId="2" applyNumberFormat="1"/>
    <xf numFmtId="0" fontId="51" fillId="0" borderId="0" xfId="2" applyFont="1" applyAlignment="1">
      <alignment horizontal="left"/>
    </xf>
    <xf numFmtId="2" fontId="30" fillId="0" borderId="5" xfId="2" applyNumberFormat="1" applyFont="1" applyBorder="1" applyAlignment="1" applyProtection="1">
      <alignment horizontal="left" vertical="center" wrapText="1"/>
    </xf>
    <xf numFmtId="4" fontId="23" fillId="0" borderId="5" xfId="2" applyNumberFormat="1" applyFont="1" applyBorder="1" applyAlignment="1" applyProtection="1">
      <alignment horizontal="right" vertical="center" wrapText="1"/>
    </xf>
    <xf numFmtId="4" fontId="23" fillId="0" borderId="6" xfId="2" applyNumberFormat="1" applyFont="1" applyBorder="1" applyAlignment="1" applyProtection="1">
      <alignment horizontal="right" vertical="center" wrapText="1"/>
    </xf>
    <xf numFmtId="2" fontId="30" fillId="0" borderId="21" xfId="2" applyNumberFormat="1" applyFont="1" applyBorder="1" applyAlignment="1" applyProtection="1">
      <alignment horizontal="left" vertical="center" wrapText="1"/>
    </xf>
    <xf numFmtId="0" fontId="22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2" fontId="24" fillId="0" borderId="21" xfId="2" applyNumberFormat="1" applyFont="1" applyBorder="1" applyAlignment="1" applyProtection="1">
      <alignment horizontal="left" vertical="center" wrapText="1"/>
    </xf>
    <xf numFmtId="14" fontId="21" fillId="0" borderId="0" xfId="2" applyNumberFormat="1" applyFont="1" applyAlignment="1"/>
    <xf numFmtId="3" fontId="27" fillId="0" borderId="4" xfId="2" applyNumberFormat="1" applyFont="1" applyBorder="1" applyAlignment="1" applyProtection="1">
      <alignment horizontal="center" vertical="center" wrapText="1"/>
    </xf>
    <xf numFmtId="2" fontId="27" fillId="0" borderId="5" xfId="2" applyNumberFormat="1" applyFont="1" applyBorder="1" applyAlignment="1" applyProtection="1">
      <alignment horizontal="left" vertical="center" wrapText="1"/>
    </xf>
    <xf numFmtId="4" fontId="27" fillId="0" borderId="5" xfId="2" applyNumberFormat="1" applyFont="1" applyBorder="1" applyAlignment="1" applyProtection="1">
      <alignment horizontal="right" vertical="center" wrapText="1"/>
    </xf>
    <xf numFmtId="4" fontId="27" fillId="0" borderId="6" xfId="2" applyNumberFormat="1" applyFont="1" applyBorder="1" applyAlignment="1" applyProtection="1">
      <alignment horizontal="right" vertical="center" wrapText="1"/>
    </xf>
    <xf numFmtId="3" fontId="48" fillId="0" borderId="4" xfId="2" applyNumberFormat="1" applyFont="1" applyBorder="1" applyAlignment="1" applyProtection="1">
      <alignment horizontal="center" vertical="center" wrapText="1"/>
    </xf>
    <xf numFmtId="2" fontId="48" fillId="0" borderId="5" xfId="2" applyNumberFormat="1" applyFont="1" applyBorder="1" applyAlignment="1" applyProtection="1">
      <alignment horizontal="left" vertical="center" wrapText="1"/>
    </xf>
    <xf numFmtId="4" fontId="48" fillId="0" borderId="5" xfId="2" applyNumberFormat="1" applyFont="1" applyBorder="1" applyAlignment="1" applyProtection="1">
      <alignment horizontal="right" vertical="center" wrapText="1"/>
    </xf>
    <xf numFmtId="4" fontId="48" fillId="0" borderId="6" xfId="2" applyNumberFormat="1" applyFont="1" applyBorder="1" applyAlignment="1" applyProtection="1">
      <alignment horizontal="right" vertical="center" wrapText="1"/>
    </xf>
    <xf numFmtId="1" fontId="30" fillId="0" borderId="17" xfId="2" applyNumberFormat="1" applyFont="1" applyBorder="1" applyAlignment="1" applyProtection="1">
      <alignment horizontal="center" vertical="center" wrapText="1"/>
    </xf>
    <xf numFmtId="4" fontId="29" fillId="0" borderId="5" xfId="2" applyNumberFormat="1" applyFont="1" applyBorder="1" applyAlignment="1">
      <alignment vertical="center"/>
    </xf>
    <xf numFmtId="0" fontId="52" fillId="0" borderId="4" xfId="2" applyFont="1" applyBorder="1" applyAlignment="1" applyProtection="1">
      <alignment horizontal="center" vertical="center" wrapText="1"/>
    </xf>
    <xf numFmtId="0" fontId="30" fillId="0" borderId="5" xfId="2" applyFont="1" applyBorder="1" applyAlignment="1" applyProtection="1">
      <alignment horizontal="left" vertical="center" wrapText="1"/>
    </xf>
    <xf numFmtId="0" fontId="25" fillId="0" borderId="4" xfId="2" applyFont="1" applyBorder="1" applyAlignment="1" applyProtection="1">
      <alignment horizontal="center" vertical="center" wrapText="1"/>
    </xf>
    <xf numFmtId="0" fontId="25" fillId="0" borderId="5" xfId="2" applyFont="1" applyBorder="1" applyAlignment="1" applyProtection="1">
      <alignment horizontal="left" vertical="center" wrapText="1"/>
    </xf>
    <xf numFmtId="0" fontId="53" fillId="0" borderId="42" xfId="3" applyFont="1" applyFill="1" applyBorder="1"/>
    <xf numFmtId="0" fontId="45" fillId="0" borderId="42" xfId="3" applyFont="1" applyFill="1" applyBorder="1" applyAlignment="1">
      <alignment horizontal="center"/>
    </xf>
    <xf numFmtId="0" fontId="53" fillId="0" borderId="42" xfId="3" applyFont="1" applyFill="1" applyBorder="1" applyAlignment="1">
      <alignment horizontal="center" vertical="center"/>
    </xf>
    <xf numFmtId="0" fontId="53" fillId="0" borderId="42" xfId="3" applyFont="1" applyFill="1" applyBorder="1" applyAlignment="1">
      <alignment vertical="center"/>
    </xf>
    <xf numFmtId="0" fontId="53" fillId="0" borderId="42" xfId="3" applyFont="1" applyFill="1" applyBorder="1" applyAlignment="1">
      <alignment horizontal="right"/>
    </xf>
    <xf numFmtId="0" fontId="56" fillId="7" borderId="45" xfId="3" applyFont="1" applyFill="1" applyBorder="1" applyAlignment="1">
      <alignment horizontal="center" vertical="center" wrapText="1"/>
    </xf>
    <xf numFmtId="0" fontId="53" fillId="0" borderId="42" xfId="3" applyFont="1" applyFill="1" applyBorder="1" applyAlignment="1">
      <alignment horizontal="center"/>
    </xf>
    <xf numFmtId="0" fontId="56" fillId="7" borderId="47" xfId="3" applyFont="1" applyFill="1" applyBorder="1" applyAlignment="1">
      <alignment horizontal="center" vertical="center" wrapText="1"/>
    </xf>
    <xf numFmtId="0" fontId="56" fillId="7" borderId="14" xfId="3" applyFont="1" applyFill="1" applyBorder="1" applyAlignment="1">
      <alignment horizontal="center" vertical="top" wrapText="1"/>
    </xf>
    <xf numFmtId="0" fontId="53" fillId="7" borderId="42" xfId="3" applyFont="1" applyFill="1" applyBorder="1" applyAlignment="1">
      <alignment horizontal="center" vertical="center" wrapText="1"/>
    </xf>
    <xf numFmtId="0" fontId="57" fillId="0" borderId="42" xfId="3" applyFont="1" applyFill="1" applyBorder="1"/>
    <xf numFmtId="0" fontId="57" fillId="0" borderId="46" xfId="3" applyFont="1" applyFill="1" applyBorder="1" applyAlignment="1">
      <alignment horizontal="center" vertical="center" wrapText="1"/>
    </xf>
    <xf numFmtId="0" fontId="57" fillId="0" borderId="47" xfId="3" applyFont="1" applyFill="1" applyBorder="1" applyAlignment="1">
      <alignment horizontal="center" vertical="center" wrapText="1"/>
    </xf>
    <xf numFmtId="0" fontId="57" fillId="0" borderId="47" xfId="3" applyFont="1" applyFill="1" applyBorder="1" applyAlignment="1">
      <alignment horizontal="center" wrapText="1"/>
    </xf>
    <xf numFmtId="0" fontId="57" fillId="0" borderId="48" xfId="3" applyFont="1" applyFill="1" applyBorder="1" applyAlignment="1">
      <alignment horizontal="center" wrapText="1"/>
    </xf>
    <xf numFmtId="0" fontId="57" fillId="0" borderId="42" xfId="3" applyFont="1" applyFill="1" applyBorder="1" applyAlignment="1">
      <alignment horizontal="center" wrapText="1"/>
    </xf>
    <xf numFmtId="0" fontId="53" fillId="0" borderId="46" xfId="3" applyFont="1" applyFill="1" applyBorder="1" applyAlignment="1">
      <alignment horizontal="center" vertical="center" wrapText="1"/>
    </xf>
    <xf numFmtId="0" fontId="58" fillId="0" borderId="47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vertical="center" wrapText="1"/>
    </xf>
    <xf numFmtId="4" fontId="59" fillId="0" borderId="48" xfId="3" applyNumberFormat="1" applyFont="1" applyFill="1" applyBorder="1" applyAlignment="1">
      <alignment vertical="center" wrapText="1"/>
    </xf>
    <xf numFmtId="0" fontId="56" fillId="0" borderId="49" xfId="3" applyFont="1" applyFill="1" applyBorder="1" applyAlignment="1">
      <alignment horizontal="center" vertical="center" wrapText="1"/>
    </xf>
    <xf numFmtId="0" fontId="56" fillId="0" borderId="50" xfId="3" applyFont="1" applyFill="1" applyBorder="1" applyAlignment="1">
      <alignment vertical="center" wrapText="1"/>
    </xf>
    <xf numFmtId="4" fontId="59" fillId="0" borderId="50" xfId="3" applyNumberFormat="1" applyFont="1" applyFill="1" applyBorder="1" applyAlignment="1">
      <alignment vertical="center" wrapText="1"/>
    </xf>
    <xf numFmtId="4" fontId="59" fillId="0" borderId="51" xfId="3" applyNumberFormat="1" applyFont="1" applyFill="1" applyBorder="1" applyAlignment="1">
      <alignment vertical="center" wrapText="1"/>
    </xf>
    <xf numFmtId="0" fontId="58" fillId="0" borderId="42" xfId="3" applyFont="1" applyFill="1" applyBorder="1"/>
    <xf numFmtId="0" fontId="58" fillId="0" borderId="42" xfId="3" applyFont="1" applyFill="1" applyBorder="1" applyAlignment="1">
      <alignment vertical="top"/>
    </xf>
    <xf numFmtId="0" fontId="56" fillId="7" borderId="44" xfId="3" applyFont="1" applyFill="1" applyBorder="1" applyAlignment="1">
      <alignment horizontal="center" wrapText="1"/>
    </xf>
    <xf numFmtId="0" fontId="56" fillId="7" borderId="52" xfId="3" applyFont="1" applyFill="1" applyBorder="1" applyAlignment="1">
      <alignment horizontal="center" wrapText="1"/>
    </xf>
    <xf numFmtId="0" fontId="56" fillId="7" borderId="47" xfId="3" applyFont="1" applyFill="1" applyBorder="1" applyAlignment="1">
      <alignment horizontal="center" vertical="top" wrapText="1"/>
    </xf>
    <xf numFmtId="0" fontId="56" fillId="7" borderId="48" xfId="3" applyFont="1" applyFill="1" applyBorder="1" applyAlignment="1">
      <alignment horizontal="center" vertical="top" wrapText="1"/>
    </xf>
    <xf numFmtId="0" fontId="57" fillId="0" borderId="48" xfId="3" applyFont="1" applyFill="1" applyBorder="1" applyAlignment="1">
      <alignment horizontal="center" vertical="center" wrapText="1"/>
    </xf>
    <xf numFmtId="0" fontId="58" fillId="0" borderId="47" xfId="3" applyFont="1" applyFill="1" applyBorder="1" applyAlignment="1">
      <alignment wrapText="1"/>
    </xf>
    <xf numFmtId="4" fontId="60" fillId="0" borderId="47" xfId="3" applyNumberFormat="1" applyFont="1" applyFill="1" applyBorder="1" applyAlignment="1">
      <alignment vertical="center" wrapText="1"/>
    </xf>
    <xf numFmtId="4" fontId="60" fillId="0" borderId="48" xfId="3" applyNumberFormat="1" applyFont="1" applyFill="1" applyBorder="1" applyAlignment="1">
      <alignment vertical="center" wrapText="1"/>
    </xf>
    <xf numFmtId="0" fontId="61" fillId="0" borderId="50" xfId="3" applyFont="1" applyFill="1" applyBorder="1" applyAlignment="1">
      <alignment vertical="center" wrapText="1"/>
    </xf>
    <xf numFmtId="0" fontId="58" fillId="0" borderId="42" xfId="3" applyFont="1" applyFill="1" applyBorder="1" applyAlignment="1">
      <alignment horizontal="center" vertical="center"/>
    </xf>
    <xf numFmtId="0" fontId="58" fillId="0" borderId="42" xfId="3" applyFont="1" applyFill="1" applyBorder="1" applyAlignment="1">
      <alignment vertical="top" wrapText="1"/>
    </xf>
    <xf numFmtId="4" fontId="29" fillId="0" borderId="5" xfId="2" applyNumberFormat="1" applyFont="1" applyBorder="1" applyAlignment="1" applyProtection="1">
      <alignment vertical="center" wrapText="1"/>
    </xf>
    <xf numFmtId="4" fontId="29" fillId="0" borderId="6" xfId="2" applyNumberFormat="1" applyFont="1" applyBorder="1" applyAlignment="1" applyProtection="1">
      <alignment vertical="center" wrapText="1"/>
    </xf>
    <xf numFmtId="4" fontId="23" fillId="0" borderId="5" xfId="2" applyNumberFormat="1" applyFont="1" applyBorder="1" applyAlignment="1" applyProtection="1">
      <alignment vertical="center" wrapText="1"/>
    </xf>
    <xf numFmtId="4" fontId="23" fillId="0" borderId="6" xfId="2" applyNumberFormat="1" applyFont="1" applyBorder="1" applyAlignment="1" applyProtection="1">
      <alignment vertical="center" wrapText="1"/>
    </xf>
    <xf numFmtId="4" fontId="29" fillId="4" borderId="5" xfId="2" applyNumberFormat="1" applyFont="1" applyFill="1" applyBorder="1" applyAlignment="1">
      <alignment vertical="center"/>
    </xf>
    <xf numFmtId="4" fontId="0" fillId="0" borderId="53" xfId="0" applyNumberFormat="1" applyBorder="1" applyAlignment="1" applyProtection="1">
      <alignment vertical="center"/>
      <protection locked="0"/>
    </xf>
    <xf numFmtId="4" fontId="0" fillId="0" borderId="54" xfId="0" applyNumberFormat="1" applyBorder="1" applyAlignment="1" applyProtection="1">
      <alignment vertical="center"/>
      <protection locked="0"/>
    </xf>
    <xf numFmtId="4" fontId="0" fillId="0" borderId="35" xfId="0" applyNumberFormat="1" applyFont="1" applyBorder="1" applyAlignment="1" applyProtection="1">
      <alignment vertical="center"/>
      <protection locked="0"/>
    </xf>
    <xf numFmtId="0" fontId="62" fillId="0" borderId="0" xfId="2" applyFont="1"/>
    <xf numFmtId="0" fontId="24" fillId="2" borderId="57" xfId="2" applyFont="1" applyFill="1" applyBorder="1" applyAlignment="1" applyProtection="1">
      <alignment horizontal="center" vertical="center" wrapText="1"/>
    </xf>
    <xf numFmtId="0" fontId="24" fillId="2" borderId="58" xfId="2" applyFont="1" applyFill="1" applyBorder="1" applyAlignment="1" applyProtection="1">
      <alignment horizontal="center" vertical="center" wrapText="1"/>
    </xf>
    <xf numFmtId="0" fontId="24" fillId="2" borderId="61" xfId="2" applyFont="1" applyFill="1" applyBorder="1" applyAlignment="1" applyProtection="1">
      <alignment horizontal="center" vertical="center" wrapText="1"/>
    </xf>
    <xf numFmtId="0" fontId="24" fillId="2" borderId="62" xfId="2" quotePrefix="1" applyFont="1" applyFill="1" applyBorder="1" applyAlignment="1" applyProtection="1">
      <alignment horizontal="center" vertical="center" wrapText="1"/>
    </xf>
    <xf numFmtId="0" fontId="28" fillId="0" borderId="63" xfId="2" applyFont="1" applyBorder="1" applyAlignment="1" applyProtection="1">
      <alignment horizontal="center" vertical="center" wrapText="1"/>
    </xf>
    <xf numFmtId="0" fontId="28" fillId="0" borderId="54" xfId="2" applyFont="1" applyBorder="1" applyAlignment="1" applyProtection="1">
      <alignment horizontal="center" vertical="center" wrapText="1"/>
    </xf>
    <xf numFmtId="0" fontId="28" fillId="0" borderId="64" xfId="2" applyFont="1" applyBorder="1" applyAlignment="1" applyProtection="1">
      <alignment horizontal="center" vertical="center" wrapText="1"/>
    </xf>
    <xf numFmtId="0" fontId="25" fillId="0" borderId="65" xfId="2" applyFont="1" applyBorder="1" applyAlignment="1" applyProtection="1">
      <alignment horizontal="center" vertical="center" wrapText="1"/>
    </xf>
    <xf numFmtId="0" fontId="27" fillId="0" borderId="29" xfId="2" applyFont="1" applyBorder="1" applyAlignment="1" applyProtection="1">
      <alignment wrapText="1"/>
    </xf>
    <xf numFmtId="4" fontId="29" fillId="0" borderId="29" xfId="2" applyNumberFormat="1" applyFont="1" applyBorder="1" applyAlignment="1" applyProtection="1">
      <alignment horizontal="right" vertical="center" wrapText="1"/>
    </xf>
    <xf numFmtId="4" fontId="29" fillId="0" borderId="66" xfId="2" applyNumberFormat="1" applyFont="1" applyBorder="1" applyAlignment="1" applyProtection="1">
      <alignment horizontal="right" vertical="center" wrapText="1"/>
    </xf>
    <xf numFmtId="0" fontId="25" fillId="0" borderId="67" xfId="2" applyFont="1" applyBorder="1" applyAlignment="1" applyProtection="1">
      <alignment horizontal="center" vertical="center" wrapText="1"/>
    </xf>
    <xf numFmtId="0" fontId="27" fillId="0" borderId="35" xfId="2" applyFont="1" applyBorder="1" applyAlignment="1" applyProtection="1">
      <alignment wrapText="1"/>
    </xf>
    <xf numFmtId="4" fontId="29" fillId="0" borderId="35" xfId="2" applyNumberFormat="1" applyFont="1" applyBorder="1" applyAlignment="1" applyProtection="1">
      <alignment horizontal="right" vertical="center" wrapText="1"/>
    </xf>
    <xf numFmtId="4" fontId="29" fillId="0" borderId="68" xfId="2" applyNumberFormat="1" applyFont="1" applyBorder="1" applyAlignment="1" applyProtection="1">
      <alignment horizontal="right" vertical="center" wrapText="1"/>
    </xf>
    <xf numFmtId="0" fontId="27" fillId="0" borderId="35" xfId="2" applyFont="1" applyBorder="1" applyAlignment="1" applyProtection="1">
      <alignment vertical="center" wrapText="1"/>
    </xf>
    <xf numFmtId="0" fontId="25" fillId="0" borderId="69" xfId="2" applyFont="1" applyBorder="1" applyAlignment="1" applyProtection="1">
      <alignment horizontal="center" vertical="center" wrapText="1"/>
    </xf>
    <xf numFmtId="0" fontId="27" fillId="0" borderId="36" xfId="2" applyFont="1" applyBorder="1" applyAlignment="1" applyProtection="1">
      <alignment vertical="center" wrapText="1"/>
    </xf>
    <xf numFmtId="4" fontId="29" fillId="0" borderId="36" xfId="2" applyNumberFormat="1" applyFont="1" applyBorder="1" applyAlignment="1" applyProtection="1">
      <alignment horizontal="right" vertical="center" wrapText="1"/>
    </xf>
    <xf numFmtId="4" fontId="29" fillId="0" borderId="70" xfId="2" applyNumberFormat="1" applyFont="1" applyBorder="1" applyAlignment="1" applyProtection="1">
      <alignment horizontal="right" vertical="center" wrapText="1"/>
    </xf>
    <xf numFmtId="0" fontId="25" fillId="0" borderId="63" xfId="2" applyFont="1" applyBorder="1" applyAlignment="1" applyProtection="1">
      <alignment horizontal="center" vertical="center" wrapText="1"/>
    </xf>
    <xf numFmtId="49" fontId="27" fillId="0" borderId="54" xfId="2" applyNumberFormat="1" applyFont="1" applyBorder="1" applyAlignment="1" applyProtection="1">
      <alignment wrapText="1"/>
    </xf>
    <xf numFmtId="4" fontId="29" fillId="0" borderId="54" xfId="2" applyNumberFormat="1" applyFont="1" applyBorder="1" applyAlignment="1" applyProtection="1">
      <alignment horizontal="right" vertical="center" wrapText="1"/>
    </xf>
    <xf numFmtId="4" fontId="29" fillId="0" borderId="64" xfId="2" applyNumberFormat="1" applyFont="1" applyBorder="1" applyAlignment="1" applyProtection="1">
      <alignment horizontal="right" vertical="center" wrapText="1"/>
    </xf>
    <xf numFmtId="0" fontId="25" fillId="0" borderId="71" xfId="2" applyFont="1" applyBorder="1" applyAlignment="1" applyProtection="1">
      <alignment horizontal="center" vertical="center" wrapText="1"/>
    </xf>
    <xf numFmtId="49" fontId="27" fillId="0" borderId="53" xfId="2" applyNumberFormat="1" applyFont="1" applyBorder="1" applyAlignment="1" applyProtection="1">
      <alignment wrapText="1"/>
    </xf>
    <xf numFmtId="4" fontId="29" fillId="0" borderId="53" xfId="2" applyNumberFormat="1" applyFont="1" applyBorder="1" applyAlignment="1" applyProtection="1">
      <alignment horizontal="right" vertical="center" wrapText="1"/>
    </xf>
    <xf numFmtId="4" fontId="29" fillId="0" borderId="72" xfId="2" applyNumberFormat="1" applyFont="1" applyBorder="1" applyAlignment="1" applyProtection="1">
      <alignment horizontal="right" vertical="center" wrapText="1"/>
    </xf>
    <xf numFmtId="0" fontId="25" fillId="0" borderId="69" xfId="2" applyFont="1" applyFill="1" applyBorder="1" applyAlignment="1" applyProtection="1">
      <alignment horizontal="center" vertical="center" wrapText="1"/>
    </xf>
    <xf numFmtId="0" fontId="27" fillId="0" borderId="36" xfId="2" applyFont="1" applyFill="1" applyBorder="1" applyAlignment="1" applyProtection="1">
      <alignment wrapText="1"/>
    </xf>
    <xf numFmtId="4" fontId="29" fillId="0" borderId="36" xfId="2" applyNumberFormat="1" applyFont="1" applyFill="1" applyBorder="1" applyAlignment="1" applyProtection="1">
      <alignment horizontal="right" vertical="center" wrapText="1"/>
    </xf>
    <xf numFmtId="4" fontId="29" fillId="0" borderId="70" xfId="2" applyNumberFormat="1" applyFont="1" applyFill="1" applyBorder="1" applyAlignment="1" applyProtection="1">
      <alignment horizontal="right" vertical="center" wrapText="1"/>
    </xf>
    <xf numFmtId="0" fontId="24" fillId="0" borderId="73" xfId="2" applyFont="1" applyBorder="1" applyAlignment="1" applyProtection="1">
      <alignment horizontal="centerContinuous" vertical="center"/>
    </xf>
    <xf numFmtId="0" fontId="30" fillId="0" borderId="74" xfId="2" applyFont="1" applyBorder="1" applyAlignment="1" applyProtection="1">
      <alignment horizontal="centerContinuous" vertical="center"/>
    </xf>
    <xf numFmtId="4" fontId="23" fillId="0" borderId="75" xfId="2" applyNumberFormat="1" applyFont="1" applyBorder="1" applyAlignment="1" applyProtection="1">
      <alignment horizontal="right" vertical="center" wrapText="1"/>
    </xf>
    <xf numFmtId="4" fontId="23" fillId="0" borderId="76" xfId="2" applyNumberFormat="1" applyFont="1" applyBorder="1" applyAlignment="1" applyProtection="1">
      <alignment horizontal="right" vertical="center" wrapText="1"/>
    </xf>
    <xf numFmtId="0" fontId="44" fillId="0" borderId="0" xfId="2" applyFont="1" applyFill="1" applyAlignment="1" applyProtection="1"/>
    <xf numFmtId="0" fontId="24" fillId="0" borderId="0" xfId="2" applyFont="1" applyFill="1" applyAlignment="1" applyProtection="1"/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4" fillId="0" borderId="8" xfId="0" quotePrefix="1" applyNumberFormat="1" applyFont="1" applyBorder="1" applyAlignment="1">
      <alignment horizontal="center" vertical="center"/>
    </xf>
    <xf numFmtId="4" fontId="4" fillId="0" borderId="11" xfId="0" quotePrefix="1" applyNumberFormat="1" applyFont="1" applyBorder="1" applyAlignment="1">
      <alignment horizontal="center" vertical="center"/>
    </xf>
    <xf numFmtId="4" fontId="4" fillId="0" borderId="7" xfId="0" quotePrefix="1" applyNumberFormat="1" applyFont="1" applyBorder="1" applyAlignment="1">
      <alignment horizontal="center" vertical="center"/>
    </xf>
    <xf numFmtId="4" fontId="4" fillId="0" borderId="10" xfId="0" quotePrefix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23" fillId="4" borderId="0" xfId="2" applyFont="1" applyFill="1" applyAlignment="1" applyProtection="1">
      <alignment horizontal="left"/>
    </xf>
    <xf numFmtId="0" fontId="26" fillId="0" borderId="0" xfId="2" applyFont="1" applyAlignment="1" applyProtection="1">
      <alignment horizontal="center" vertical="center" wrapText="1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3" fillId="0" borderId="0" xfId="2" applyFont="1" applyAlignment="1" applyProtection="1">
      <alignment horizontal="left" vertical="top"/>
    </xf>
    <xf numFmtId="0" fontId="25" fillId="0" borderId="0" xfId="2" applyFont="1" applyAlignment="1">
      <alignment horizontal="right"/>
    </xf>
    <xf numFmtId="0" fontId="26" fillId="0" borderId="0" xfId="2" applyFont="1" applyAlignment="1">
      <alignment horizontal="center"/>
    </xf>
    <xf numFmtId="0" fontId="28" fillId="0" borderId="0" xfId="2" applyFont="1" applyBorder="1" applyAlignment="1">
      <alignment horizontal="left"/>
    </xf>
    <xf numFmtId="3" fontId="24" fillId="2" borderId="3" xfId="2" applyNumberFormat="1" applyFont="1" applyFill="1" applyBorder="1" applyAlignment="1">
      <alignment horizontal="center" vertical="center" wrapText="1"/>
    </xf>
    <xf numFmtId="3" fontId="24" fillId="2" borderId="6" xfId="2" applyNumberFormat="1" applyFont="1" applyFill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38" fillId="0" borderId="17" xfId="2" applyFont="1" applyBorder="1" applyAlignment="1">
      <alignment horizontal="center" vertical="center" wrapText="1"/>
    </xf>
    <xf numFmtId="0" fontId="22" fillId="0" borderId="21" xfId="2" applyFont="1" applyBorder="1" applyAlignment="1">
      <alignment horizontal="center" vertical="center" wrapText="1"/>
    </xf>
    <xf numFmtId="0" fontId="37" fillId="2" borderId="1" xfId="2" applyFont="1" applyFill="1" applyBorder="1" applyAlignment="1">
      <alignment horizontal="center" vertical="center" wrapText="1"/>
    </xf>
    <xf numFmtId="0" fontId="37" fillId="2" borderId="4" xfId="2" applyFont="1" applyFill="1" applyBorder="1" applyAlignment="1">
      <alignment horizontal="center" vertical="center" wrapText="1"/>
    </xf>
    <xf numFmtId="0" fontId="37" fillId="2" borderId="2" xfId="2" applyFont="1" applyFill="1" applyBorder="1" applyAlignment="1">
      <alignment horizontal="center" vertical="center" wrapText="1"/>
    </xf>
    <xf numFmtId="0" fontId="37" fillId="2" borderId="5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top"/>
    </xf>
    <xf numFmtId="0" fontId="21" fillId="0" borderId="0" xfId="2" applyFont="1" applyAlignment="1">
      <alignment horizontal="center" vertical="top" wrapText="1"/>
    </xf>
    <xf numFmtId="3" fontId="24" fillId="2" borderId="2" xfId="2" applyNumberFormat="1" applyFont="1" applyFill="1" applyBorder="1" applyAlignment="1">
      <alignment horizontal="center" vertical="center" wrapText="1"/>
    </xf>
    <xf numFmtId="3" fontId="24" fillId="2" borderId="5" xfId="2" applyNumberFormat="1" applyFont="1" applyFill="1" applyBorder="1" applyAlignment="1">
      <alignment horizontal="center" vertical="center" wrapText="1"/>
    </xf>
    <xf numFmtId="0" fontId="23" fillId="0" borderId="0" xfId="2" applyFont="1" applyAlignment="1" applyProtection="1">
      <alignment horizontal="left"/>
    </xf>
    <xf numFmtId="0" fontId="23" fillId="0" borderId="0" xfId="2" applyFont="1" applyAlignment="1" applyProtection="1">
      <alignment horizontal="center" vertical="center" wrapText="1"/>
    </xf>
    <xf numFmtId="0" fontId="21" fillId="0" borderId="0" xfId="2" applyAlignment="1">
      <alignment horizontal="left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center" vertical="center" wrapText="1"/>
    </xf>
    <xf numFmtId="0" fontId="0" fillId="0" borderId="0" xfId="0" applyAlignment="1"/>
    <xf numFmtId="0" fontId="23" fillId="0" borderId="0" xfId="2" applyFont="1" applyAlignment="1" applyProtection="1">
      <alignment horizontal="center" vertical="top" wrapText="1"/>
    </xf>
    <xf numFmtId="0" fontId="56" fillId="7" borderId="43" xfId="3" applyFont="1" applyFill="1" applyBorder="1" applyAlignment="1">
      <alignment horizontal="center" vertical="center" wrapText="1"/>
    </xf>
    <xf numFmtId="0" fontId="56" fillId="7" borderId="46" xfId="3" applyFont="1" applyFill="1" applyBorder="1" applyAlignment="1">
      <alignment horizontal="center" vertical="center" wrapText="1"/>
    </xf>
    <xf numFmtId="0" fontId="56" fillId="7" borderId="44" xfId="3" applyFont="1" applyFill="1" applyBorder="1" applyAlignment="1">
      <alignment horizontal="center" vertical="center" wrapText="1"/>
    </xf>
    <xf numFmtId="0" fontId="56" fillId="7" borderId="47" xfId="3" applyFont="1" applyFill="1" applyBorder="1" applyAlignment="1">
      <alignment horizontal="center" vertical="center" wrapText="1"/>
    </xf>
    <xf numFmtId="0" fontId="45" fillId="0" borderId="42" xfId="3" applyFont="1" applyFill="1" applyBorder="1" applyAlignment="1">
      <alignment horizontal="center"/>
    </xf>
    <xf numFmtId="0" fontId="45" fillId="0" borderId="42" xfId="3" applyFont="1" applyFill="1" applyBorder="1" applyAlignment="1">
      <alignment horizontal="right"/>
    </xf>
    <xf numFmtId="0" fontId="54" fillId="0" borderId="42" xfId="3" applyFont="1" applyFill="1" applyBorder="1" applyAlignment="1">
      <alignment horizontal="left"/>
    </xf>
    <xf numFmtId="0" fontId="55" fillId="0" borderId="42" xfId="3" applyFont="1" applyFill="1" applyBorder="1" applyAlignment="1">
      <alignment horizontal="center" vertical="center"/>
    </xf>
    <xf numFmtId="0" fontId="58" fillId="0" borderId="42" xfId="3" applyFont="1" applyFill="1" applyBorder="1" applyAlignment="1">
      <alignment horizontal="center" vertical="top"/>
    </xf>
    <xf numFmtId="0" fontId="58" fillId="0" borderId="42" xfId="3" applyFont="1" applyFill="1" applyBorder="1" applyAlignment="1">
      <alignment horizontal="center" vertical="top" wrapText="1"/>
    </xf>
    <xf numFmtId="0" fontId="58" fillId="0" borderId="42" xfId="3" applyFont="1" applyFill="1" applyBorder="1" applyAlignment="1">
      <alignment horizontal="center"/>
    </xf>
    <xf numFmtId="0" fontId="59" fillId="0" borderId="42" xfId="3" applyFont="1" applyFill="1" applyBorder="1" applyAlignment="1">
      <alignment horizontal="left"/>
    </xf>
    <xf numFmtId="0" fontId="30" fillId="0" borderId="0" xfId="2" applyFont="1" applyAlignment="1" applyProtection="1">
      <alignment horizontal="left" wrapText="1"/>
    </xf>
    <xf numFmtId="0" fontId="24" fillId="2" borderId="55" xfId="2" applyFont="1" applyFill="1" applyBorder="1" applyAlignment="1" applyProtection="1">
      <alignment horizontal="center" vertical="center" wrapText="1"/>
    </xf>
    <xf numFmtId="0" fontId="24" fillId="2" borderId="59" xfId="2" applyFont="1" applyFill="1" applyBorder="1" applyAlignment="1" applyProtection="1">
      <alignment horizontal="center" vertical="center" wrapText="1"/>
    </xf>
    <xf numFmtId="0" fontId="24" fillId="2" borderId="56" xfId="2" applyFont="1" applyFill="1" applyBorder="1" applyAlignment="1" applyProtection="1">
      <alignment horizontal="center" vertical="center" wrapText="1"/>
    </xf>
    <xf numFmtId="0" fontId="24" fillId="2" borderId="60" xfId="2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2"/>
    <cellStyle name="Normalny 3" xfId="3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5960914377928E-2"/>
          <c:y val="0.16981179009007441"/>
          <c:w val="0.90438819346399779"/>
          <c:h val="0.7207567090489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WykresDynamika!$B$1</c:f>
              <c:strCache>
                <c:ptCount val="1"/>
                <c:pt idx="0">
                  <c:v>Dynamika przyrostu majątku brutto w porównaniu do stanu na dzień 01.01.2022r. 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WykresDynamika!$A$2:$A$5</c:f>
              <c:strCache>
                <c:ptCount val="4"/>
                <c:pt idx="0">
                  <c:v>Jednostki Budżetowe</c:v>
                </c:pt>
                <c:pt idx="1">
                  <c:v>Zakłady Budżetowe</c:v>
                </c:pt>
                <c:pt idx="2">
                  <c:v>Instytucje Kultury</c:v>
                </c:pt>
                <c:pt idx="3">
                  <c:v>Majątek Miasta oddany </c:v>
                </c:pt>
              </c:strCache>
            </c:strRef>
          </c:cat>
          <c:val>
            <c:numRef>
              <c:f>WykresDynamika!$B$2:$B$5</c:f>
              <c:numCache>
                <c:formatCode>#,##0.00</c:formatCode>
                <c:ptCount val="4"/>
                <c:pt idx="0">
                  <c:v>103.19</c:v>
                </c:pt>
                <c:pt idx="1">
                  <c:v>119.9</c:v>
                </c:pt>
                <c:pt idx="2">
                  <c:v>103.84</c:v>
                </c:pt>
                <c:pt idx="3">
                  <c:v>100.82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91071584"/>
        <c:axId val="347926104"/>
      </c:barChart>
      <c:catAx>
        <c:axId val="3910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47926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79261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9107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597733068785181E-2"/>
          <c:y val="0.21501724400834263"/>
          <c:w val="0.91379363767756216"/>
          <c:h val="0.64505173202502786"/>
        </c:manualLayout>
      </c:layout>
      <c:pie3DChart>
        <c:varyColors val="1"/>
        <c:ser>
          <c:idx val="0"/>
          <c:order val="0"/>
          <c:tx>
            <c:strRef>
              <c:f>WykresStruktura!$B$1</c:f>
              <c:strCache>
                <c:ptCount val="1"/>
                <c:pt idx="0">
                  <c:v>Struktura majątku Miasta - ogółem</c:v>
                </c:pt>
              </c:strCache>
            </c:strRef>
          </c:tx>
          <c:spPr>
            <a:ln w="25400">
              <a:noFill/>
            </a:ln>
          </c:spPr>
          <c:explosion val="25"/>
          <c:dPt>
            <c:idx val="0"/>
            <c:bubble3D val="0"/>
            <c:explosion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explosion val="20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explosion val="20"/>
            <c:spPr>
              <a:solidFill>
                <a:srgbClr val="A5A5A5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explosion val="2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4824015602292986E-2"/>
                  <c:y val="1.71662885270300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869731800766332E-2"/>
                  <c:y val="1.89628066969444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122338249585667E-2"/>
                  <c:y val="-6.16684589599771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363562313331518"/>
                  <c:y val="-2.86765562154560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321657526180486E-2"/>
                  <c:y val="-5.43162622284086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WykresStruktura!$A$2:$A$5</c:f>
              <c:strCache>
                <c:ptCount val="4"/>
                <c:pt idx="0">
                  <c:v>Jednostki Budżetowe</c:v>
                </c:pt>
                <c:pt idx="1">
                  <c:v>Zakłady Budżetowe</c:v>
                </c:pt>
                <c:pt idx="2">
                  <c:v>Instytucje Kultury</c:v>
                </c:pt>
                <c:pt idx="3">
                  <c:v>Majątek Miasta oddany </c:v>
                </c:pt>
              </c:strCache>
            </c:strRef>
          </c:cat>
          <c:val>
            <c:numRef>
              <c:f>WykresStruktura!$B$2:$B$5</c:f>
              <c:numCache>
                <c:formatCode>#,##0.00</c:formatCode>
                <c:ptCount val="4"/>
                <c:pt idx="0">
                  <c:v>97.89</c:v>
                </c:pt>
                <c:pt idx="1">
                  <c:v>7.0000000000000007E-2</c:v>
                </c:pt>
                <c:pt idx="2">
                  <c:v>1.34</c:v>
                </c:pt>
                <c:pt idx="3">
                  <c:v>0.7</c:v>
                </c:pt>
              </c:numCache>
            </c:numRef>
          </c:val>
        </c:ser>
        <c:ser>
          <c:idx val="1"/>
          <c:order val="1"/>
          <c:tx>
            <c:strRef>
              <c:f>[1]WykresDynamika!$B$1</c:f>
              <c:strCache>
                <c:ptCount val="1"/>
                <c:pt idx="0">
                  <c:v>Dynamika przyrostu majątku brutto w porównaniu do stanu na dzień 01.01.2022r. </c:v>
                </c:pt>
              </c:strCache>
            </c:strRef>
          </c:tx>
          <c:cat>
            <c:strRef>
              <c:f>[1]WykresDynamika!$A$2:$A$5</c:f>
              <c:strCache>
                <c:ptCount val="4"/>
                <c:pt idx="0">
                  <c:v>Jednostki Budżetowe</c:v>
                </c:pt>
                <c:pt idx="1">
                  <c:v>Zakłady Budżetowe</c:v>
                </c:pt>
                <c:pt idx="2">
                  <c:v>Instytucje Kultury</c:v>
                </c:pt>
                <c:pt idx="3">
                  <c:v>Majątek Miasta oddany </c:v>
                </c:pt>
              </c:strCache>
            </c:strRef>
          </c:cat>
          <c:val>
            <c:numRef>
              <c:f>[1]WykresDynamika!$B$2:$B$5</c:f>
              <c:numCache>
                <c:formatCode>General</c:formatCode>
                <c:ptCount val="4"/>
                <c:pt idx="0">
                  <c:v>103.19</c:v>
                </c:pt>
                <c:pt idx="1">
                  <c:v>119.9</c:v>
                </c:pt>
                <c:pt idx="2">
                  <c:v>103.84</c:v>
                </c:pt>
                <c:pt idx="3">
                  <c:v>100.82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1074420</xdr:colOff>
      <xdr:row>6</xdr:row>
      <xdr:rowOff>91440</xdr:rowOff>
    </xdr:from>
    <xdr:to>
      <xdr:col>1</xdr:col>
      <xdr:colOff>3779520</xdr:colOff>
      <xdr:row>28</xdr:row>
      <xdr:rowOff>106680</xdr:rowOff>
    </xdr:to>
    <xdr:graphicFrame macro="">
      <xdr:nvGraphicFramePr>
        <xdr:cNvPr id="2" name="Chart20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0.09336</cdr:x>
      <cdr:y>0.00377</cdr:y>
    </cdr:from>
    <cdr:to>
      <cdr:x>0.85039</cdr:x>
      <cdr:y>0.14528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632460" y="15240"/>
          <a:ext cx="512826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l-PL" sz="1400" b="1"/>
            <a:t>Dynamika przyrostu majątku brutto w porównaniu</a:t>
          </a:r>
          <a:br>
            <a:rPr lang="pl-PL" sz="1400" b="1"/>
          </a:br>
          <a:r>
            <a:rPr lang="pl-PL" sz="1400" b="1"/>
            <a:t> do stanu na dzień 01.01.2022r</a:t>
          </a:r>
          <a:r>
            <a:rPr lang="pl-PL" sz="1100" b="1"/>
            <a:t>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5</xdr:row>
      <xdr:rowOff>137160</xdr:rowOff>
    </xdr:from>
    <xdr:to>
      <xdr:col>4</xdr:col>
      <xdr:colOff>152400</xdr:colOff>
      <xdr:row>30</xdr:row>
      <xdr:rowOff>30480</xdr:rowOff>
    </xdr:to>
    <xdr:graphicFrame macro="">
      <xdr:nvGraphicFramePr>
        <xdr:cNvPr id="2" name="Chart30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0.28327</cdr:x>
      <cdr:y>0.02389</cdr:y>
    </cdr:from>
    <cdr:to>
      <cdr:x>0.78732</cdr:x>
      <cdr:y>0.07509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255520" y="106680"/>
          <a:ext cx="40157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0.09336</cdr:x>
      <cdr:y>0.00377</cdr:y>
    </cdr:from>
    <cdr:to>
      <cdr:x>0.84841</cdr:x>
      <cdr:y>0.08703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742705" y="16834"/>
          <a:ext cx="6022386" cy="371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l-PL" sz="1400" b="1"/>
            <a:t>Struktura majątku Miasta - ogółem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los\VOL_1\KSG\MMiSP\Informacja%20o%20Stanie%20Mienia%20KOMUNALNEGO\IOSMK%20za%202022\TABELE\TABELA%201%202300007773%20ostatecz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los\VOL_1\KSG\MMiSP\Informacja%20o%20Stanie%20Mienia%20KOMUNALNEGO\IOSMK%20za%202022\TABELE\Poz.Jednostki%20Bud&#380;etowe\Urz&#261;d%20Miasta%20&#321;\TAB_7,_%20udzia&#322;y%20823000075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ykresDynamika"/>
      <sheetName val="WykresStruktura"/>
    </sheetNames>
    <sheetDataSet>
      <sheetData sheetId="0">
        <row r="9">
          <cell r="C9" t="str">
            <v>Jednostki Budżetowe</v>
          </cell>
          <cell r="H9">
            <v>103.19</v>
          </cell>
          <cell r="I9">
            <v>97.89</v>
          </cell>
        </row>
        <row r="13">
          <cell r="C13" t="str">
            <v>Zakłady Budżetowe</v>
          </cell>
          <cell r="H13">
            <v>119.9</v>
          </cell>
          <cell r="I13">
            <v>7.0000000000000007E-2</v>
          </cell>
        </row>
        <row r="15">
          <cell r="C15" t="str">
            <v>Instytucje Kultury</v>
          </cell>
          <cell r="H15">
            <v>103.84</v>
          </cell>
          <cell r="I15">
            <v>1.34</v>
          </cell>
        </row>
        <row r="23">
          <cell r="C23" t="str">
            <v xml:space="preserve">Majątek Miasta oddany </v>
          </cell>
          <cell r="H23">
            <v>100.82</v>
          </cell>
          <cell r="I23">
            <v>0.7</v>
          </cell>
        </row>
      </sheetData>
      <sheetData sheetId="1">
        <row r="1">
          <cell r="B1" t="str">
            <v xml:space="preserve">Dynamika przyrostu majątku brutto w porównaniu do stanu na dzień 01.01.2022r. </v>
          </cell>
        </row>
        <row r="2">
          <cell r="A2" t="str">
            <v>Jednostki Budżetowe</v>
          </cell>
          <cell r="B2">
            <v>103.19</v>
          </cell>
        </row>
        <row r="3">
          <cell r="A3" t="str">
            <v>Zakłady Budżetowe</v>
          </cell>
          <cell r="B3">
            <v>119.9</v>
          </cell>
        </row>
        <row r="4">
          <cell r="A4" t="str">
            <v>Instytucje Kultury</v>
          </cell>
          <cell r="B4">
            <v>103.84</v>
          </cell>
        </row>
        <row r="5">
          <cell r="A5" t="str">
            <v xml:space="preserve">Majątek Miasta oddany </v>
          </cell>
          <cell r="B5">
            <v>100.82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_7"/>
      <sheetName val="Tabela_8"/>
    </sheetNames>
    <sheetDataSet>
      <sheetData sheetId="0">
        <row r="2">
          <cell r="B2" t="str">
            <v>Urząd Miasta Łodzi</v>
          </cell>
        </row>
        <row r="5">
          <cell r="D5" t="str">
            <v>2022.01.01</v>
          </cell>
          <cell r="G5" t="str">
            <v>2022.12.31</v>
          </cell>
        </row>
        <row r="8">
          <cell r="B8">
            <v>1</v>
          </cell>
          <cell r="C8" t="str">
            <v>Łódzka Specjalna Strefa Ekonomiczna S.A.</v>
          </cell>
          <cell r="AA8">
            <v>0</v>
          </cell>
          <cell r="AB8">
            <v>0</v>
          </cell>
          <cell r="AC8">
            <v>0</v>
          </cell>
          <cell r="AD8">
            <v>6369125</v>
          </cell>
          <cell r="AE8">
            <v>6369125</v>
          </cell>
        </row>
        <row r="9">
          <cell r="B9">
            <v>2</v>
          </cell>
          <cell r="C9" t="str">
            <v>Łódzki Rynek Hurtowy „Zjazdowa” S. A.</v>
          </cell>
          <cell r="AA9">
            <v>0</v>
          </cell>
          <cell r="AB9">
            <v>0</v>
          </cell>
          <cell r="AC9">
            <v>0</v>
          </cell>
          <cell r="AD9">
            <v>2462303</v>
          </cell>
          <cell r="AE9">
            <v>2462303</v>
          </cell>
        </row>
        <row r="10">
          <cell r="B10">
            <v>3</v>
          </cell>
          <cell r="C10" t="str">
            <v>Zakład Wodociągów i Kanalizacji Sp. z o.o.</v>
          </cell>
          <cell r="AA10">
            <v>0</v>
          </cell>
          <cell r="AB10">
            <v>0</v>
          </cell>
          <cell r="AC10">
            <v>0</v>
          </cell>
          <cell r="AD10">
            <v>25544108.649999999</v>
          </cell>
          <cell r="AE10">
            <v>31516792.530000001</v>
          </cell>
        </row>
        <row r="11">
          <cell r="B11">
            <v>4</v>
          </cell>
          <cell r="C11" t="str">
            <v>Miejskie Przedsiębiorstwo Komunikacyjne - Łódź Sp. z o.o.</v>
          </cell>
          <cell r="AA11">
            <v>394829128.11000001</v>
          </cell>
          <cell r="AB11">
            <v>394829128.11000001</v>
          </cell>
          <cell r="AC11">
            <v>0</v>
          </cell>
          <cell r="AD11">
            <v>154605865.88999999</v>
          </cell>
          <cell r="AE11">
            <v>274755723.88999999</v>
          </cell>
        </row>
        <row r="12">
          <cell r="B12">
            <v>5</v>
          </cell>
          <cell r="C12" t="str">
            <v>Miejskie Przedsiębiorstwo Oczyszczania-Łódź Sp. z oo</v>
          </cell>
          <cell r="AA12">
            <v>0</v>
          </cell>
          <cell r="AB12">
            <v>0</v>
          </cell>
          <cell r="AC12">
            <v>0</v>
          </cell>
          <cell r="AD12">
            <v>7454280</v>
          </cell>
          <cell r="AE12">
            <v>7454280</v>
          </cell>
        </row>
        <row r="13">
          <cell r="B13">
            <v>6</v>
          </cell>
          <cell r="C13" t="str">
            <v>Widzewskie Towarzystwo Budownictwa Społecznego Sp. z o.o.</v>
          </cell>
          <cell r="AA13">
            <v>0</v>
          </cell>
          <cell r="AB13">
            <v>0</v>
          </cell>
          <cell r="AC13">
            <v>0</v>
          </cell>
          <cell r="AD13">
            <v>60804720.130000003</v>
          </cell>
          <cell r="AE13">
            <v>66438720.130000003</v>
          </cell>
        </row>
        <row r="14">
          <cell r="B14">
            <v>7</v>
          </cell>
          <cell r="C14" t="str">
            <v>Łódzka Spółka Infrastrukturalna Sp. z o.o.</v>
          </cell>
          <cell r="AA14">
            <v>0</v>
          </cell>
          <cell r="AB14">
            <v>0</v>
          </cell>
          <cell r="AC14">
            <v>0</v>
          </cell>
          <cell r="AD14">
            <v>1035141559.83</v>
          </cell>
          <cell r="AE14">
            <v>1043472559.83</v>
          </cell>
        </row>
        <row r="15">
          <cell r="B15">
            <v>8</v>
          </cell>
          <cell r="C15" t="str">
            <v>Aqua Park Łódź Sp. z o.o</v>
          </cell>
          <cell r="AA15">
            <v>0</v>
          </cell>
          <cell r="AB15">
            <v>0</v>
          </cell>
          <cell r="AC15">
            <v>0</v>
          </cell>
          <cell r="AD15">
            <v>90890000</v>
          </cell>
          <cell r="AE15">
            <v>90890000</v>
          </cell>
        </row>
        <row r="16">
          <cell r="B16">
            <v>9</v>
          </cell>
          <cell r="C16" t="str">
            <v>Miejska Arena Kultury i Sportu Sp. z o.o.</v>
          </cell>
          <cell r="AA16">
            <v>17888020.23</v>
          </cell>
          <cell r="AB16">
            <v>20761000</v>
          </cell>
          <cell r="AC16">
            <v>2872979.77</v>
          </cell>
          <cell r="AD16">
            <v>1124377</v>
          </cell>
          <cell r="AE16">
            <v>1397.23</v>
          </cell>
        </row>
        <row r="17">
          <cell r="B17">
            <v>10</v>
          </cell>
          <cell r="C17" t="str">
            <v>EXPO-Łódź Sp. z o.o. (CK-W MTŁ Sp. z o.o.)</v>
          </cell>
          <cell r="AA17">
            <v>26906630.800000001</v>
          </cell>
          <cell r="AB17">
            <v>29256755.41</v>
          </cell>
          <cell r="AC17">
            <v>2350124.61</v>
          </cell>
          <cell r="AD17">
            <v>32992444.199999999</v>
          </cell>
          <cell r="AE17">
            <v>34069819.590000004</v>
          </cell>
        </row>
        <row r="18">
          <cell r="B18">
            <v>11</v>
          </cell>
          <cell r="C18" t="str">
            <v>Łódzkie Centrum Filmowe Sp. z o.o.</v>
          </cell>
          <cell r="AA18">
            <v>0</v>
          </cell>
          <cell r="AB18">
            <v>196576.99</v>
          </cell>
          <cell r="AC18">
            <v>196576.99</v>
          </cell>
          <cell r="AD18">
            <v>770000</v>
          </cell>
          <cell r="AE18">
            <v>573423.01</v>
          </cell>
        </row>
        <row r="19">
          <cell r="B19">
            <v>12</v>
          </cell>
          <cell r="C19" t="str">
            <v>Zakład Drogownictwa i inżynierii Sp. z o.o. w upadłości</v>
          </cell>
          <cell r="AA19">
            <v>5526500</v>
          </cell>
          <cell r="AB19">
            <v>5526500</v>
          </cell>
          <cell r="AC19">
            <v>0</v>
          </cell>
          <cell r="AD19">
            <v>0</v>
          </cell>
          <cell r="AE19">
            <v>0</v>
          </cell>
        </row>
        <row r="20">
          <cell r="B20">
            <v>13</v>
          </cell>
          <cell r="C20" t="str">
            <v>Grupowa oczyszczalnia Ścieków w Łodzi Sp. z o.o.</v>
          </cell>
          <cell r="AA20">
            <v>0</v>
          </cell>
          <cell r="AB20">
            <v>0</v>
          </cell>
          <cell r="AC20">
            <v>0</v>
          </cell>
          <cell r="AD20">
            <v>5972683.8799999999</v>
          </cell>
          <cell r="AE20">
            <v>0</v>
          </cell>
        </row>
        <row r="21">
          <cell r="B21">
            <v>14</v>
          </cell>
          <cell r="C21" t="str">
            <v>Port Lotniczy Łódź im. Władysława Reymonta Sp. z o.o.</v>
          </cell>
          <cell r="AA21">
            <v>194498545.91999999</v>
          </cell>
          <cell r="AB21">
            <v>210824185.37</v>
          </cell>
          <cell r="AC21">
            <v>16325639.449999999</v>
          </cell>
          <cell r="AD21">
            <v>177197289.53999999</v>
          </cell>
          <cell r="AE21">
            <v>181677750.09</v>
          </cell>
        </row>
        <row r="22">
          <cell r="B22">
            <v>15</v>
          </cell>
          <cell r="C22" t="str">
            <v>Bionanopark (Łódzki Regionalny Park Naukowo-Technologiczny Sp. z o.o.</v>
          </cell>
          <cell r="AA22">
            <v>18729191.879999999</v>
          </cell>
          <cell r="AB22">
            <v>18729191.879999999</v>
          </cell>
          <cell r="AC22">
            <v>0</v>
          </cell>
          <cell r="AD22">
            <v>17881532.719999999</v>
          </cell>
          <cell r="AE22">
            <v>19880532.719999999</v>
          </cell>
        </row>
        <row r="23">
          <cell r="B23">
            <v>16</v>
          </cell>
          <cell r="C23" t="str">
            <v>Camerimage Łódź Center Sp. z o.o. w likwidacji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17</v>
          </cell>
          <cell r="C24" t="str">
            <v>Centrum Medyczne im. dr L. Rydygiera Sp. z o.o.</v>
          </cell>
          <cell r="AA24">
            <v>0</v>
          </cell>
          <cell r="AB24">
            <v>0</v>
          </cell>
          <cell r="AC24">
            <v>0</v>
          </cell>
          <cell r="AD24">
            <v>13189000</v>
          </cell>
          <cell r="AE24">
            <v>0</v>
          </cell>
        </row>
        <row r="25">
          <cell r="B25">
            <v>18</v>
          </cell>
          <cell r="C25" t="str">
            <v>Rosyjski Dom Handloowy Sp. z o.o. (udziały nabyte w drodze spadku)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B26">
            <v>19</v>
          </cell>
          <cell r="C26" t="str">
            <v>Miejski Ogród Zoologiczny Sp. z o.o.</v>
          </cell>
          <cell r="AA26">
            <v>37023729.719999999</v>
          </cell>
          <cell r="AB26">
            <v>31634563.98</v>
          </cell>
          <cell r="AC26">
            <v>-5389165.7400000002</v>
          </cell>
          <cell r="AD26">
            <v>95983491.310000002</v>
          </cell>
          <cell r="AE26">
            <v>129569841.39</v>
          </cell>
        </row>
        <row r="27">
          <cell r="B27">
            <v>20</v>
          </cell>
          <cell r="C27" t="str">
            <v>Towarzystwo Ubezpieczeń Wzajemnych</v>
          </cell>
          <cell r="AA27">
            <v>0</v>
          </cell>
          <cell r="AB27">
            <v>0</v>
          </cell>
          <cell r="AC27">
            <v>0</v>
          </cell>
          <cell r="AD27">
            <v>100</v>
          </cell>
          <cell r="AE27">
            <v>100</v>
          </cell>
        </row>
        <row r="28">
          <cell r="B28">
            <v>21</v>
          </cell>
          <cell r="C28" t="str">
            <v>Miejskie Centrum Medyczne "Śródmieście" Sp. z o.o.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13189000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9"/>
  <sheetViews>
    <sheetView showGridLines="0" showOutlineSymbols="0" workbookViewId="0">
      <selection activeCell="O27" sqref="O27"/>
    </sheetView>
  </sheetViews>
  <sheetFormatPr defaultRowHeight="14.4" x14ac:dyDescent="0.3"/>
  <cols>
    <col min="1" max="1" width="3.44140625" style="1" customWidth="1"/>
    <col min="2" max="2" width="4.33203125" style="1" customWidth="1"/>
    <col min="3" max="3" width="46.88671875" style="1" customWidth="1"/>
    <col min="4" max="4" width="20.44140625" style="1" customWidth="1"/>
    <col min="5" max="5" width="20.6640625" style="1" customWidth="1"/>
    <col min="6" max="6" width="20.33203125" style="1" customWidth="1"/>
    <col min="7" max="7" width="20.109375" style="1" customWidth="1"/>
    <col min="8" max="8" width="18.6640625" style="1" customWidth="1"/>
    <col min="9" max="9" width="17.5546875" style="1" customWidth="1"/>
    <col min="10" max="10" width="2.77734375" style="1" customWidth="1"/>
    <col min="11" max="11" width="2" style="1" customWidth="1"/>
    <col min="12" max="12" width="2.44140625" style="1" customWidth="1"/>
    <col min="13" max="13" width="2.21875" style="1" customWidth="1"/>
    <col min="14" max="16384" width="8.88671875" style="1"/>
  </cols>
  <sheetData>
    <row r="2" spans="2:12" ht="15.6" x14ac:dyDescent="0.3">
      <c r="B2" s="2"/>
      <c r="C2" s="402"/>
      <c r="D2" s="402"/>
      <c r="I2" s="3"/>
    </row>
    <row r="3" spans="2:12" x14ac:dyDescent="0.3">
      <c r="I3" s="3"/>
    </row>
    <row r="4" spans="2:12" ht="19.95" customHeight="1" thickBot="1" x14ac:dyDescent="0.35">
      <c r="B4" s="403" t="str">
        <f>"TABELA NR 1 MAJĄTEK MIASTA ŁÓDŹ W UKŁADZIE PODMIOTOWYM NA DZIEŃ 31.12.2022 - OGÓŁEM"</f>
        <v>TABELA NR 1 MAJĄTEK MIASTA ŁÓDŹ W UKŁADZIE PODMIOTOWYM NA DZIEŃ 31.12.2022 - OGÓŁEM</v>
      </c>
      <c r="C4" s="404"/>
      <c r="D4" s="404"/>
      <c r="E4" s="404"/>
      <c r="F4" s="404"/>
      <c r="G4" s="404"/>
      <c r="H4" s="404"/>
      <c r="I4" s="404"/>
    </row>
    <row r="5" spans="2:12" ht="15.6" thickTop="1" thickBot="1" x14ac:dyDescent="0.35">
      <c r="B5" s="405" t="s">
        <v>1</v>
      </c>
      <c r="C5" s="407" t="s">
        <v>2</v>
      </c>
      <c r="D5" s="409" t="s">
        <v>3</v>
      </c>
      <c r="E5" s="409"/>
      <c r="F5" s="407" t="s">
        <v>4</v>
      </c>
      <c r="G5" s="407" t="s">
        <v>5</v>
      </c>
      <c r="H5" s="407" t="s">
        <v>6</v>
      </c>
      <c r="I5" s="410" t="s">
        <v>7</v>
      </c>
    </row>
    <row r="6" spans="2:12" ht="15" thickBot="1" x14ac:dyDescent="0.35">
      <c r="B6" s="406"/>
      <c r="C6" s="408"/>
      <c r="D6" s="412" t="s">
        <v>8</v>
      </c>
      <c r="E6" s="412"/>
      <c r="F6" s="408"/>
      <c r="G6" s="408"/>
      <c r="H6" s="408"/>
      <c r="I6" s="411"/>
    </row>
    <row r="7" spans="2:12" ht="15" thickBot="1" x14ac:dyDescent="0.35">
      <c r="B7" s="406"/>
      <c r="C7" s="408"/>
      <c r="D7" s="4" t="s">
        <v>9</v>
      </c>
      <c r="E7" s="4" t="s">
        <v>10</v>
      </c>
      <c r="F7" s="408"/>
      <c r="G7" s="408"/>
      <c r="H7" s="408"/>
      <c r="I7" s="411"/>
    </row>
    <row r="8" spans="2:12" ht="10.95" customHeight="1" thickBot="1" x14ac:dyDescent="0.35">
      <c r="B8" s="5">
        <v>1</v>
      </c>
      <c r="C8" s="6">
        <v>2</v>
      </c>
      <c r="D8" s="6">
        <v>3</v>
      </c>
      <c r="E8" s="6">
        <v>4</v>
      </c>
      <c r="F8" s="6" t="s">
        <v>11</v>
      </c>
      <c r="G8" s="6">
        <v>6</v>
      </c>
      <c r="H8" s="6" t="s">
        <v>12</v>
      </c>
      <c r="I8" s="7">
        <v>8</v>
      </c>
    </row>
    <row r="9" spans="2:12" ht="16.2" thickBot="1" x14ac:dyDescent="0.35">
      <c r="B9" s="413" t="s">
        <v>13</v>
      </c>
      <c r="C9" s="8" t="s">
        <v>14</v>
      </c>
      <c r="D9" s="9">
        <v>32215748396.560001</v>
      </c>
      <c r="E9" s="9">
        <v>33244911537.459999</v>
      </c>
      <c r="F9" s="10">
        <v>1029163140.9</v>
      </c>
      <c r="G9" s="414">
        <v>16.54</v>
      </c>
      <c r="H9" s="10">
        <v>103.19</v>
      </c>
      <c r="I9" s="11">
        <v>97.89</v>
      </c>
      <c r="L9" s="12">
        <f>E9/D9</f>
        <v>1.0319459640742008</v>
      </c>
    </row>
    <row r="10" spans="2:12" ht="16.2" thickBot="1" x14ac:dyDescent="0.35">
      <c r="B10" s="413"/>
      <c r="C10" s="13" t="s">
        <v>15</v>
      </c>
      <c r="D10" s="14">
        <v>27049004858.16</v>
      </c>
      <c r="E10" s="15">
        <v>27745543983.119999</v>
      </c>
      <c r="F10" s="14">
        <v>696539124.96000004</v>
      </c>
      <c r="G10" s="415"/>
      <c r="H10" s="14">
        <v>102.58</v>
      </c>
      <c r="I10" s="16">
        <v>98.1</v>
      </c>
    </row>
    <row r="11" spans="2:12" ht="16.2" thickBot="1" x14ac:dyDescent="0.35">
      <c r="B11" s="413"/>
      <c r="C11" s="17" t="s">
        <v>16</v>
      </c>
      <c r="D11" s="18">
        <v>3377852198.52</v>
      </c>
      <c r="E11" s="19">
        <v>3093700625.4000001</v>
      </c>
      <c r="F11" s="18">
        <v>-284151573.12</v>
      </c>
      <c r="G11" s="416"/>
      <c r="H11" s="18">
        <v>91.59</v>
      </c>
      <c r="I11" s="20">
        <v>9.11</v>
      </c>
    </row>
    <row r="12" spans="2:12" ht="16.2" thickBot="1" x14ac:dyDescent="0.35">
      <c r="B12" s="413"/>
      <c r="C12" s="21" t="s">
        <v>17</v>
      </c>
      <c r="D12" s="22">
        <v>0</v>
      </c>
      <c r="E12" s="23">
        <v>0</v>
      </c>
      <c r="F12" s="22">
        <v>0</v>
      </c>
      <c r="G12" s="417"/>
      <c r="H12" s="22">
        <v>0</v>
      </c>
      <c r="I12" s="24">
        <v>0</v>
      </c>
    </row>
    <row r="13" spans="2:12" ht="16.2" thickBot="1" x14ac:dyDescent="0.35">
      <c r="B13" s="413" t="s">
        <v>18</v>
      </c>
      <c r="C13" s="418" t="s">
        <v>19</v>
      </c>
      <c r="D13" s="10">
        <v>19007815.170000002</v>
      </c>
      <c r="E13" s="10">
        <v>22789656.289999999</v>
      </c>
      <c r="F13" s="10">
        <v>3781841.12</v>
      </c>
      <c r="G13" s="414">
        <v>54.83</v>
      </c>
      <c r="H13" s="10">
        <v>119.9</v>
      </c>
      <c r="I13" s="11">
        <v>7.0000000000000007E-2</v>
      </c>
    </row>
    <row r="14" spans="2:12" ht="16.2" thickBot="1" x14ac:dyDescent="0.35">
      <c r="B14" s="413"/>
      <c r="C14" s="418"/>
      <c r="D14" s="14">
        <v>6342346.8300000001</v>
      </c>
      <c r="E14" s="14">
        <v>10295169.550000001</v>
      </c>
      <c r="F14" s="14">
        <v>3952822.72</v>
      </c>
      <c r="G14" s="415"/>
      <c r="H14" s="14">
        <v>162.32</v>
      </c>
      <c r="I14" s="16">
        <v>0.04</v>
      </c>
    </row>
    <row r="15" spans="2:12" ht="16.2" thickBot="1" x14ac:dyDescent="0.35">
      <c r="B15" s="413" t="s">
        <v>20</v>
      </c>
      <c r="C15" s="418" t="s">
        <v>21</v>
      </c>
      <c r="D15" s="10">
        <v>438586660.73000002</v>
      </c>
      <c r="E15" s="10">
        <v>455441608.12</v>
      </c>
      <c r="F15" s="10">
        <v>16854947.390000001</v>
      </c>
      <c r="G15" s="414">
        <v>29.82</v>
      </c>
      <c r="H15" s="10">
        <v>103.84</v>
      </c>
      <c r="I15" s="11">
        <v>1.34</v>
      </c>
    </row>
    <row r="16" spans="2:12" ht="16.2" thickBot="1" x14ac:dyDescent="0.35">
      <c r="B16" s="413"/>
      <c r="C16" s="418"/>
      <c r="D16" s="14">
        <v>329183471.10000002</v>
      </c>
      <c r="E16" s="14">
        <v>319607583.38</v>
      </c>
      <c r="F16" s="14">
        <v>-9575887.7200000007</v>
      </c>
      <c r="G16" s="415"/>
      <c r="H16" s="14">
        <v>97.09</v>
      </c>
      <c r="I16" s="16">
        <v>1.1299999999999999</v>
      </c>
    </row>
    <row r="17" spans="2:15" ht="13.95" customHeight="1" thickBot="1" x14ac:dyDescent="0.35">
      <c r="B17" s="413" t="s">
        <v>22</v>
      </c>
      <c r="C17" s="25" t="s">
        <v>23</v>
      </c>
      <c r="D17" s="26">
        <v>32673342872.459999</v>
      </c>
      <c r="E17" s="26">
        <v>33723142801.869999</v>
      </c>
      <c r="F17" s="26">
        <v>1049799929.41</v>
      </c>
      <c r="G17" s="414"/>
      <c r="H17" s="26">
        <v>103.21</v>
      </c>
      <c r="I17" s="27">
        <v>99.3</v>
      </c>
    </row>
    <row r="18" spans="2:15" ht="16.2" thickBot="1" x14ac:dyDescent="0.35">
      <c r="B18" s="413"/>
      <c r="C18" s="28" t="s">
        <v>15</v>
      </c>
      <c r="D18" s="29">
        <v>27384530676.09</v>
      </c>
      <c r="E18" s="29">
        <v>28075446736.049999</v>
      </c>
      <c r="F18" s="29">
        <v>690916059.96000004</v>
      </c>
      <c r="G18" s="415"/>
      <c r="H18" s="29">
        <v>102.52</v>
      </c>
      <c r="I18" s="30">
        <v>99.26</v>
      </c>
    </row>
    <row r="19" spans="2:15" ht="15.6" x14ac:dyDescent="0.3">
      <c r="B19" s="31"/>
      <c r="C19" s="32" t="s">
        <v>24</v>
      </c>
      <c r="D19" s="9">
        <v>555802477.19000006</v>
      </c>
      <c r="E19" s="9">
        <v>744213137.53999996</v>
      </c>
      <c r="F19" s="10">
        <v>188410660.34999999</v>
      </c>
      <c r="G19" s="414">
        <v>4.84</v>
      </c>
      <c r="H19" s="10">
        <v>133.9</v>
      </c>
      <c r="I19" s="11">
        <v>0</v>
      </c>
    </row>
    <row r="20" spans="2:15" ht="16.2" thickBot="1" x14ac:dyDescent="0.35">
      <c r="B20" s="33"/>
      <c r="C20" s="34" t="s">
        <v>25</v>
      </c>
      <c r="D20" s="15">
        <v>522501001.08999997</v>
      </c>
      <c r="E20" s="15">
        <v>708186573.48000002</v>
      </c>
      <c r="F20" s="14">
        <v>185685572.38999999</v>
      </c>
      <c r="G20" s="415"/>
      <c r="H20" s="14">
        <v>135.54</v>
      </c>
      <c r="I20" s="16">
        <v>0</v>
      </c>
    </row>
    <row r="21" spans="2:15" ht="15.6" x14ac:dyDescent="0.3">
      <c r="B21" s="35"/>
      <c r="C21" s="32" t="s">
        <v>26</v>
      </c>
      <c r="D21" s="9">
        <v>1693835355.3599999</v>
      </c>
      <c r="E21" s="9">
        <v>1832221083.74</v>
      </c>
      <c r="F21" s="10">
        <v>138385728.38</v>
      </c>
      <c r="G21" s="414">
        <v>48.3</v>
      </c>
      <c r="H21" s="10">
        <v>108.17</v>
      </c>
      <c r="I21" s="11">
        <v>0</v>
      </c>
    </row>
    <row r="22" spans="2:15" ht="16.2" thickBot="1" x14ac:dyDescent="0.35">
      <c r="B22" s="33"/>
      <c r="C22" s="36" t="s">
        <v>27</v>
      </c>
      <c r="D22" s="15">
        <v>877215024.69000006</v>
      </c>
      <c r="E22" s="15">
        <v>947335973.70000005</v>
      </c>
      <c r="F22" s="14">
        <v>70120949.010000005</v>
      </c>
      <c r="G22" s="415"/>
      <c r="H22" s="14">
        <v>107.99</v>
      </c>
      <c r="I22" s="37">
        <v>0</v>
      </c>
    </row>
    <row r="23" spans="2:15" ht="13.95" customHeight="1" thickBot="1" x14ac:dyDescent="0.35">
      <c r="B23" s="413" t="s">
        <v>28</v>
      </c>
      <c r="C23" s="38" t="s">
        <v>29</v>
      </c>
      <c r="D23" s="9">
        <v>235063759.06999999</v>
      </c>
      <c r="E23" s="9">
        <v>237001446.03</v>
      </c>
      <c r="F23" s="10">
        <v>1937686.96</v>
      </c>
      <c r="G23" s="414">
        <v>12.04</v>
      </c>
      <c r="H23" s="10">
        <v>100.82</v>
      </c>
      <c r="I23" s="11">
        <v>0.7</v>
      </c>
      <c r="K23" s="39"/>
      <c r="L23" s="39"/>
      <c r="M23" s="39"/>
      <c r="N23" s="39"/>
      <c r="O23" s="39"/>
    </row>
    <row r="24" spans="2:15" ht="16.2" thickBot="1" x14ac:dyDescent="0.35">
      <c r="B24" s="413"/>
      <c r="C24" s="40" t="s">
        <v>30</v>
      </c>
      <c r="D24" s="15">
        <v>169152147.68000001</v>
      </c>
      <c r="E24" s="15">
        <v>208456857.36000001</v>
      </c>
      <c r="F24" s="14">
        <v>39304709.68</v>
      </c>
      <c r="G24" s="415"/>
      <c r="H24" s="14">
        <v>123.24</v>
      </c>
      <c r="I24" s="16">
        <v>0.74</v>
      </c>
      <c r="K24" s="39"/>
      <c r="L24" s="39"/>
      <c r="M24" s="39"/>
      <c r="N24" s="39"/>
      <c r="O24" s="39"/>
    </row>
    <row r="25" spans="2:15" ht="13.8" hidden="1" customHeight="1" thickBot="1" x14ac:dyDescent="0.35">
      <c r="B25" s="413" t="s">
        <v>31</v>
      </c>
      <c r="C25" s="38" t="s">
        <v>32</v>
      </c>
      <c r="D25" s="10">
        <v>0</v>
      </c>
      <c r="E25" s="10">
        <v>0</v>
      </c>
      <c r="F25" s="10">
        <v>0</v>
      </c>
      <c r="G25" s="414"/>
      <c r="H25" s="10">
        <v>0</v>
      </c>
      <c r="I25" s="11">
        <v>0</v>
      </c>
      <c r="K25" s="39"/>
      <c r="L25" s="39"/>
      <c r="M25" s="39"/>
      <c r="N25" s="39"/>
      <c r="O25" s="39"/>
    </row>
    <row r="26" spans="2:15" ht="16.2" hidden="1" thickBot="1" x14ac:dyDescent="0.35">
      <c r="B26" s="413"/>
      <c r="C26" s="40" t="s">
        <v>33</v>
      </c>
      <c r="D26" s="14">
        <v>0</v>
      </c>
      <c r="E26" s="14">
        <v>0</v>
      </c>
      <c r="F26" s="14">
        <v>0</v>
      </c>
      <c r="G26" s="415"/>
      <c r="H26" s="14">
        <v>0</v>
      </c>
      <c r="I26" s="16">
        <v>0</v>
      </c>
      <c r="K26" s="39"/>
      <c r="L26" s="39"/>
      <c r="M26" s="39"/>
      <c r="N26" s="39"/>
      <c r="O26" s="39"/>
    </row>
    <row r="27" spans="2:15" ht="16.2" thickBot="1" x14ac:dyDescent="0.35">
      <c r="B27" s="413"/>
      <c r="C27" s="420" t="s">
        <v>34</v>
      </c>
      <c r="D27" s="41">
        <v>32908406631.529999</v>
      </c>
      <c r="E27" s="41">
        <v>33960144247.900002</v>
      </c>
      <c r="F27" s="41">
        <v>1051737616.37</v>
      </c>
      <c r="G27" s="42"/>
      <c r="H27" s="41">
        <v>103.2</v>
      </c>
      <c r="I27" s="43">
        <v>100</v>
      </c>
      <c r="K27" s="39"/>
      <c r="L27" s="44"/>
      <c r="M27" s="39"/>
      <c r="N27" s="44"/>
      <c r="O27" s="39"/>
    </row>
    <row r="28" spans="2:15" ht="16.2" thickBot="1" x14ac:dyDescent="0.35">
      <c r="B28" s="419"/>
      <c r="C28" s="421"/>
      <c r="D28" s="45">
        <v>27553682823.77</v>
      </c>
      <c r="E28" s="45">
        <v>28283903593.41</v>
      </c>
      <c r="F28" s="45">
        <v>730220769.63999999</v>
      </c>
      <c r="G28" s="46"/>
      <c r="H28" s="45">
        <v>102.65</v>
      </c>
      <c r="I28" s="47">
        <v>100</v>
      </c>
      <c r="K28" s="39"/>
      <c r="L28" s="39"/>
      <c r="M28" s="39"/>
      <c r="N28" s="39"/>
      <c r="O28" s="39"/>
    </row>
    <row r="29" spans="2:15" ht="15" thickTop="1" x14ac:dyDescent="0.3"/>
  </sheetData>
  <mergeCells count="30">
    <mergeCell ref="B27:B28"/>
    <mergeCell ref="C27:C28"/>
    <mergeCell ref="B15:B16"/>
    <mergeCell ref="C15:C16"/>
    <mergeCell ref="G15:G16"/>
    <mergeCell ref="B17:B18"/>
    <mergeCell ref="G17:G18"/>
    <mergeCell ref="G19:G20"/>
    <mergeCell ref="G21:G22"/>
    <mergeCell ref="B23:B24"/>
    <mergeCell ref="G23:G24"/>
    <mergeCell ref="B25:B26"/>
    <mergeCell ref="G25:G26"/>
    <mergeCell ref="B9:B10"/>
    <mergeCell ref="G9:G10"/>
    <mergeCell ref="B11:B12"/>
    <mergeCell ref="G11:G12"/>
    <mergeCell ref="B13:B14"/>
    <mergeCell ref="C13:C14"/>
    <mergeCell ref="G13:G14"/>
    <mergeCell ref="C2:D2"/>
    <mergeCell ref="B4:I4"/>
    <mergeCell ref="B5:B7"/>
    <mergeCell ref="C5:C7"/>
    <mergeCell ref="D5:E5"/>
    <mergeCell ref="F5:F7"/>
    <mergeCell ref="G5:G7"/>
    <mergeCell ref="H5:H7"/>
    <mergeCell ref="I5:I7"/>
    <mergeCell ref="D6:E6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9"/>
  <sheetViews>
    <sheetView showGridLines="0" showOutlineSymbols="0" zoomScale="70" zoomScaleNormal="70" workbookViewId="0">
      <selection activeCell="L22" sqref="L22"/>
    </sheetView>
  </sheetViews>
  <sheetFormatPr defaultColWidth="9.109375" defaultRowHeight="14.4" x14ac:dyDescent="0.3"/>
  <cols>
    <col min="1" max="1" width="3.88671875" style="48" customWidth="1"/>
    <col min="2" max="2" width="5.109375" style="48" customWidth="1"/>
    <col min="3" max="3" width="34.88671875" style="48" customWidth="1"/>
    <col min="4" max="4" width="15" style="48" customWidth="1"/>
    <col min="5" max="5" width="10.44140625" style="48" bestFit="1" customWidth="1"/>
    <col min="6" max="6" width="12.88671875" style="48" customWidth="1"/>
    <col min="7" max="7" width="14.21875" style="48" customWidth="1"/>
    <col min="8" max="8" width="11.21875" style="48" customWidth="1"/>
    <col min="9" max="9" width="10.44140625" style="48" bestFit="1" customWidth="1"/>
    <col min="10" max="10" width="14.5546875" style="48" customWidth="1"/>
    <col min="11" max="11" width="14.88671875" style="48" customWidth="1"/>
    <col min="12" max="12" width="11" style="48" customWidth="1"/>
    <col min="13" max="13" width="15.5546875" style="48" customWidth="1"/>
    <col min="14" max="14" width="14.5546875" style="48" customWidth="1"/>
    <col min="15" max="15" width="15.21875" style="48" customWidth="1"/>
    <col min="16" max="16" width="2.88671875" style="48" customWidth="1"/>
    <col min="17" max="17" width="2.109375" style="48" customWidth="1"/>
    <col min="18" max="19" width="14.88671875" style="48" bestFit="1" customWidth="1"/>
    <col min="20" max="16384" width="9.109375" style="48"/>
  </cols>
  <sheetData>
    <row r="2" spans="2:19" x14ac:dyDescent="0.3">
      <c r="B2" s="422" t="s">
        <v>123</v>
      </c>
      <c r="C2" s="422"/>
      <c r="D2" s="422"/>
      <c r="M2" s="423"/>
      <c r="N2" s="423"/>
      <c r="O2" s="423"/>
    </row>
    <row r="3" spans="2:19" x14ac:dyDescent="0.3">
      <c r="B3" s="422"/>
      <c r="C3" s="422"/>
      <c r="D3" s="422"/>
      <c r="M3" s="423"/>
      <c r="N3" s="423"/>
      <c r="O3" s="423"/>
    </row>
    <row r="4" spans="2:19" ht="17.399999999999999" x14ac:dyDescent="0.35">
      <c r="B4" s="424" t="s">
        <v>36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9"/>
    </row>
    <row r="5" spans="2:19" ht="1.2" customHeight="1" thickBot="1" x14ac:dyDescent="0.35">
      <c r="B5" s="425"/>
      <c r="C5" s="425"/>
      <c r="D5" s="425"/>
      <c r="E5" s="425"/>
      <c r="F5" s="425"/>
      <c r="G5" s="425"/>
      <c r="H5" s="425"/>
      <c r="I5" s="425"/>
      <c r="J5" s="425"/>
      <c r="K5" s="425"/>
      <c r="M5" s="50"/>
    </row>
    <row r="6" spans="2:19" ht="14.4" customHeight="1" thickTop="1" thickBot="1" x14ac:dyDescent="0.35">
      <c r="B6" s="433" t="s">
        <v>37</v>
      </c>
      <c r="C6" s="435" t="s">
        <v>38</v>
      </c>
      <c r="D6" s="435" t="s">
        <v>39</v>
      </c>
      <c r="E6" s="435" t="s">
        <v>40</v>
      </c>
      <c r="F6" s="435"/>
      <c r="G6" s="435"/>
      <c r="H6" s="435"/>
      <c r="I6" s="435" t="s">
        <v>41</v>
      </c>
      <c r="J6" s="435"/>
      <c r="K6" s="435"/>
      <c r="L6" s="435"/>
      <c r="M6" s="435" t="s">
        <v>42</v>
      </c>
      <c r="N6" s="439" t="s">
        <v>43</v>
      </c>
      <c r="O6" s="426" t="s">
        <v>44</v>
      </c>
    </row>
    <row r="7" spans="2:19" ht="28.2" thickBot="1" x14ac:dyDescent="0.35">
      <c r="B7" s="434"/>
      <c r="C7" s="436"/>
      <c r="D7" s="436"/>
      <c r="E7" s="51" t="s">
        <v>45</v>
      </c>
      <c r="F7" s="51" t="s">
        <v>46</v>
      </c>
      <c r="G7" s="51" t="s">
        <v>47</v>
      </c>
      <c r="H7" s="51" t="s">
        <v>48</v>
      </c>
      <c r="I7" s="51" t="s">
        <v>45</v>
      </c>
      <c r="J7" s="51" t="s">
        <v>49</v>
      </c>
      <c r="K7" s="51" t="s">
        <v>47</v>
      </c>
      <c r="L7" s="51" t="s">
        <v>48</v>
      </c>
      <c r="M7" s="436"/>
      <c r="N7" s="440"/>
      <c r="O7" s="427"/>
    </row>
    <row r="8" spans="2:19" ht="19.2" customHeight="1" thickBot="1" x14ac:dyDescent="0.35">
      <c r="B8" s="52" t="s">
        <v>13</v>
      </c>
      <c r="C8" s="53" t="s">
        <v>50</v>
      </c>
      <c r="D8" s="54">
        <v>445658208.94999999</v>
      </c>
      <c r="E8" s="54">
        <v>0</v>
      </c>
      <c r="F8" s="54">
        <v>4566773.78</v>
      </c>
      <c r="G8" s="54">
        <v>472145.43</v>
      </c>
      <c r="H8" s="54">
        <v>435420.62</v>
      </c>
      <c r="I8" s="54">
        <v>0</v>
      </c>
      <c r="J8" s="54">
        <v>649679.63</v>
      </c>
      <c r="K8" s="54">
        <v>682160.79</v>
      </c>
      <c r="L8" s="54">
        <v>5585.6</v>
      </c>
      <c r="M8" s="55">
        <v>449795122.75999999</v>
      </c>
      <c r="N8" s="54">
        <v>76775640.719999999</v>
      </c>
      <c r="O8" s="56">
        <v>373019482.04000002</v>
      </c>
      <c r="R8" s="57"/>
      <c r="S8" s="57"/>
    </row>
    <row r="9" spans="2:19" ht="20.399999999999999" customHeight="1" thickBot="1" x14ac:dyDescent="0.35">
      <c r="B9" s="52" t="s">
        <v>51</v>
      </c>
      <c r="C9" s="53" t="s">
        <v>52</v>
      </c>
      <c r="D9" s="54">
        <v>325178751.43000001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5">
        <v>325178751.43000001</v>
      </c>
      <c r="N9" s="54">
        <v>2692.48</v>
      </c>
      <c r="O9" s="56">
        <v>325176058.94999999</v>
      </c>
      <c r="R9" s="57"/>
      <c r="S9" s="57"/>
    </row>
    <row r="10" spans="2:19" ht="59.4" customHeight="1" thickBot="1" x14ac:dyDescent="0.35">
      <c r="B10" s="52" t="s">
        <v>53</v>
      </c>
      <c r="C10" s="53" t="s">
        <v>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4">
        <v>0</v>
      </c>
      <c r="O10" s="56">
        <v>0</v>
      </c>
      <c r="R10" s="57"/>
      <c r="S10" s="57"/>
    </row>
    <row r="11" spans="2:19" ht="29.4" thickBot="1" x14ac:dyDescent="0.35">
      <c r="B11" s="52" t="s">
        <v>55</v>
      </c>
      <c r="C11" s="53" t="s">
        <v>56</v>
      </c>
      <c r="D11" s="54">
        <v>88394511.180000007</v>
      </c>
      <c r="E11" s="54">
        <v>0</v>
      </c>
      <c r="F11" s="54">
        <v>1711039.35</v>
      </c>
      <c r="G11" s="54">
        <v>12300</v>
      </c>
      <c r="H11" s="54">
        <v>3752</v>
      </c>
      <c r="I11" s="54">
        <v>0</v>
      </c>
      <c r="J11" s="54">
        <v>1000.4</v>
      </c>
      <c r="K11" s="54">
        <v>254436.94</v>
      </c>
      <c r="L11" s="54">
        <v>0</v>
      </c>
      <c r="M11" s="55">
        <v>89866165.189999998</v>
      </c>
      <c r="N11" s="54">
        <v>43254966.07</v>
      </c>
      <c r="O11" s="56">
        <v>46611199.119999997</v>
      </c>
      <c r="R11" s="57"/>
      <c r="S11" s="57"/>
    </row>
    <row r="12" spans="2:19" ht="24.6" customHeight="1" thickBot="1" x14ac:dyDescent="0.35">
      <c r="B12" s="52" t="s">
        <v>57</v>
      </c>
      <c r="C12" s="53" t="s">
        <v>58</v>
      </c>
      <c r="D12" s="54">
        <v>1598512.58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3752</v>
      </c>
      <c r="M12" s="55">
        <v>1594760.58</v>
      </c>
      <c r="N12" s="54">
        <v>1552284.89</v>
      </c>
      <c r="O12" s="56">
        <v>42475.69</v>
      </c>
      <c r="R12" s="57"/>
      <c r="S12" s="57"/>
    </row>
    <row r="13" spans="2:19" ht="24.6" customHeight="1" thickBot="1" x14ac:dyDescent="0.35">
      <c r="B13" s="52" t="s">
        <v>59</v>
      </c>
      <c r="C13" s="53" t="s">
        <v>60</v>
      </c>
      <c r="D13" s="54">
        <v>33680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5">
        <v>33680</v>
      </c>
      <c r="N13" s="54">
        <v>33680</v>
      </c>
      <c r="O13" s="56">
        <v>0</v>
      </c>
      <c r="R13" s="57"/>
      <c r="S13" s="57"/>
    </row>
    <row r="14" spans="2:19" ht="24.6" customHeight="1" thickBot="1" x14ac:dyDescent="0.35">
      <c r="B14" s="52" t="s">
        <v>61</v>
      </c>
      <c r="C14" s="53" t="s">
        <v>62</v>
      </c>
      <c r="D14" s="54">
        <v>30452753.760000002</v>
      </c>
      <c r="E14" s="54">
        <v>0</v>
      </c>
      <c r="F14" s="54">
        <v>2855734.43</v>
      </c>
      <c r="G14" s="54">
        <v>459845.43</v>
      </c>
      <c r="H14" s="54">
        <v>431668.62</v>
      </c>
      <c r="I14" s="54">
        <v>0</v>
      </c>
      <c r="J14" s="54">
        <v>648679.23</v>
      </c>
      <c r="K14" s="54">
        <v>427723.85</v>
      </c>
      <c r="L14" s="54">
        <v>1833.6</v>
      </c>
      <c r="M14" s="55">
        <v>33121765.559999999</v>
      </c>
      <c r="N14" s="54">
        <v>31932017.280000001</v>
      </c>
      <c r="O14" s="56">
        <v>1189748.28</v>
      </c>
      <c r="R14" s="57"/>
      <c r="S14" s="57"/>
    </row>
    <row r="15" spans="2:19" ht="22.2" customHeight="1" thickBot="1" x14ac:dyDescent="0.35">
      <c r="B15" s="58" t="s">
        <v>18</v>
      </c>
      <c r="C15" s="53" t="s">
        <v>63</v>
      </c>
      <c r="D15" s="54">
        <v>308732.61</v>
      </c>
      <c r="E15" s="54">
        <v>0</v>
      </c>
      <c r="F15" s="54">
        <v>165805</v>
      </c>
      <c r="G15" s="54">
        <v>0</v>
      </c>
      <c r="H15" s="54">
        <v>0</v>
      </c>
      <c r="I15" s="54">
        <v>0</v>
      </c>
      <c r="J15" s="54">
        <v>0</v>
      </c>
      <c r="K15" s="54">
        <v>12300</v>
      </c>
      <c r="L15" s="54">
        <v>0</v>
      </c>
      <c r="M15" s="55">
        <v>462237.61</v>
      </c>
      <c r="N15" s="54">
        <v>0</v>
      </c>
      <c r="O15" s="56">
        <v>462237.61</v>
      </c>
      <c r="R15" s="57"/>
      <c r="S15" s="57"/>
    </row>
    <row r="16" spans="2:19" ht="31.8" customHeight="1" thickBot="1" x14ac:dyDescent="0.35">
      <c r="B16" s="58" t="s">
        <v>20</v>
      </c>
      <c r="C16" s="53" t="s">
        <v>64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5">
        <v>0</v>
      </c>
      <c r="N16" s="54">
        <v>0</v>
      </c>
      <c r="O16" s="56">
        <v>0</v>
      </c>
      <c r="R16" s="57"/>
      <c r="S16" s="57"/>
    </row>
    <row r="17" spans="2:19" ht="20.399999999999999" customHeight="1" thickBot="1" x14ac:dyDescent="0.35">
      <c r="B17" s="58" t="s">
        <v>22</v>
      </c>
      <c r="C17" s="53" t="s">
        <v>65</v>
      </c>
      <c r="D17" s="54">
        <v>613060.69999999995</v>
      </c>
      <c r="E17" s="54">
        <v>0</v>
      </c>
      <c r="F17" s="54">
        <v>28818.959999999999</v>
      </c>
      <c r="G17" s="54">
        <v>0</v>
      </c>
      <c r="H17" s="54">
        <v>0</v>
      </c>
      <c r="I17" s="54">
        <v>0</v>
      </c>
      <c r="J17" s="54">
        <v>28269.47</v>
      </c>
      <c r="K17" s="54">
        <v>0</v>
      </c>
      <c r="L17" s="54">
        <v>367.77</v>
      </c>
      <c r="M17" s="55">
        <v>613242.42000000004</v>
      </c>
      <c r="N17" s="54">
        <v>613242.42000000004</v>
      </c>
      <c r="O17" s="56">
        <v>-1.8189000000000001E-12</v>
      </c>
      <c r="R17" s="57"/>
      <c r="S17" s="57"/>
    </row>
    <row r="18" spans="2:19" ht="22.2" customHeight="1" thickBot="1" x14ac:dyDescent="0.35">
      <c r="B18" s="428" t="s">
        <v>66</v>
      </c>
      <c r="C18" s="429"/>
      <c r="D18" s="55">
        <v>446580002.25999999</v>
      </c>
      <c r="E18" s="55">
        <v>0</v>
      </c>
      <c r="F18" s="55">
        <v>4761397.74</v>
      </c>
      <c r="G18" s="55">
        <v>472145.43</v>
      </c>
      <c r="H18" s="55">
        <v>435420.62</v>
      </c>
      <c r="I18" s="55">
        <v>0</v>
      </c>
      <c r="J18" s="55">
        <v>677949.1</v>
      </c>
      <c r="K18" s="55">
        <v>694460.79</v>
      </c>
      <c r="L18" s="55">
        <v>5953.37</v>
      </c>
      <c r="M18" s="55">
        <v>450870602.79000002</v>
      </c>
      <c r="N18" s="55">
        <v>77388883.140000001</v>
      </c>
      <c r="O18" s="56">
        <v>373481719.64999998</v>
      </c>
      <c r="R18" s="57"/>
      <c r="S18" s="57"/>
    </row>
    <row r="19" spans="2:19" ht="57.6" customHeight="1" thickBot="1" x14ac:dyDescent="0.35">
      <c r="B19" s="430" t="s">
        <v>67</v>
      </c>
      <c r="C19" s="431"/>
      <c r="D19" s="59" t="s">
        <v>68</v>
      </c>
      <c r="E19" s="59" t="s">
        <v>68</v>
      </c>
      <c r="F19" s="59" t="s">
        <v>68</v>
      </c>
      <c r="G19" s="60">
        <v>0</v>
      </c>
      <c r="H19" s="59" t="s">
        <v>68</v>
      </c>
      <c r="I19" s="59" t="s">
        <v>68</v>
      </c>
      <c r="J19" s="59" t="s">
        <v>68</v>
      </c>
      <c r="K19" s="60">
        <v>251256.48</v>
      </c>
      <c r="L19" s="59" t="s">
        <v>68</v>
      </c>
      <c r="M19" s="59" t="s">
        <v>68</v>
      </c>
      <c r="N19" s="59" t="s">
        <v>68</v>
      </c>
      <c r="O19" s="61" t="s">
        <v>68</v>
      </c>
    </row>
    <row r="20" spans="2:19" ht="6" customHeight="1" thickTop="1" x14ac:dyDescent="0.3"/>
    <row r="21" spans="2:19" ht="9.6" customHeight="1" x14ac:dyDescent="0.3">
      <c r="B21" s="62" t="s">
        <v>69</v>
      </c>
    </row>
    <row r="22" spans="2:19" ht="10.8" customHeight="1" x14ac:dyDescent="0.3">
      <c r="B22" s="62" t="s">
        <v>70</v>
      </c>
    </row>
    <row r="23" spans="2:19" ht="10.199999999999999" customHeight="1" x14ac:dyDescent="0.3">
      <c r="B23" s="62" t="s">
        <v>71</v>
      </c>
    </row>
    <row r="24" spans="2:19" ht="38.4" customHeight="1" x14ac:dyDescent="0.3"/>
    <row r="25" spans="2:19" x14ac:dyDescent="0.3">
      <c r="C25" s="432" t="s">
        <v>72</v>
      </c>
      <c r="D25" s="432"/>
      <c r="G25" s="432" t="s">
        <v>72</v>
      </c>
      <c r="H25" s="432"/>
      <c r="I25" s="432"/>
      <c r="L25" s="432" t="s">
        <v>73</v>
      </c>
      <c r="M25" s="432"/>
      <c r="N25" s="432"/>
    </row>
    <row r="26" spans="2:19" ht="30" customHeight="1" x14ac:dyDescent="0.3">
      <c r="C26" s="437" t="s">
        <v>74</v>
      </c>
      <c r="D26" s="437"/>
      <c r="E26" s="63"/>
      <c r="F26" s="63"/>
      <c r="G26" s="437" t="s">
        <v>75</v>
      </c>
      <c r="H26" s="437"/>
      <c r="I26" s="437"/>
      <c r="J26" s="63"/>
      <c r="K26" s="63"/>
      <c r="L26" s="438" t="s">
        <v>76</v>
      </c>
      <c r="M26" s="438"/>
      <c r="N26" s="438"/>
    </row>
    <row r="29" spans="2:19" x14ac:dyDescent="0.3">
      <c r="M29" s="5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showOutlineSymbols="0" topLeftCell="D9" zoomScale="70" zoomScaleNormal="70" workbookViewId="0">
      <selection activeCell="O24" sqref="O24"/>
    </sheetView>
  </sheetViews>
  <sheetFormatPr defaultColWidth="9.109375" defaultRowHeight="14.4" x14ac:dyDescent="0.3"/>
  <cols>
    <col min="1" max="1" width="3.88671875" style="48" customWidth="1"/>
    <col min="2" max="2" width="5.109375" style="48" customWidth="1"/>
    <col min="3" max="3" width="34.6640625" style="48" customWidth="1"/>
    <col min="4" max="4" width="17.5546875" style="48" customWidth="1"/>
    <col min="5" max="5" width="10.21875" style="48" bestFit="1" customWidth="1"/>
    <col min="6" max="6" width="15.109375" style="48" bestFit="1" customWidth="1"/>
    <col min="7" max="7" width="15.6640625" style="48" customWidth="1"/>
    <col min="8" max="8" width="12" style="48" bestFit="1" customWidth="1"/>
    <col min="9" max="9" width="10.21875" style="48" bestFit="1" customWidth="1"/>
    <col min="10" max="10" width="14.5546875" style="48" customWidth="1"/>
    <col min="11" max="11" width="14.88671875" style="48" customWidth="1"/>
    <col min="12" max="12" width="12" style="48" customWidth="1"/>
    <col min="13" max="13" width="18.109375" style="48" bestFit="1" customWidth="1"/>
    <col min="14" max="14" width="16.109375" style="48" customWidth="1"/>
    <col min="15" max="15" width="16.5546875" style="48" customWidth="1"/>
    <col min="16" max="16" width="3.6640625" style="48" customWidth="1"/>
    <col min="17" max="17" width="1.44140625" style="48" customWidth="1"/>
    <col min="18" max="18" width="16.44140625" style="48" customWidth="1"/>
    <col min="19" max="19" width="14.88671875" style="48" bestFit="1" customWidth="1"/>
    <col min="20" max="16384" width="9.109375" style="48"/>
  </cols>
  <sheetData>
    <row r="2" spans="2:19" x14ac:dyDescent="0.3">
      <c r="B2" s="422" t="s">
        <v>124</v>
      </c>
      <c r="C2" s="422"/>
      <c r="D2" s="422"/>
      <c r="M2" s="423"/>
      <c r="N2" s="423"/>
      <c r="O2" s="423"/>
    </row>
    <row r="3" spans="2:19" x14ac:dyDescent="0.3">
      <c r="B3" s="422"/>
      <c r="C3" s="422"/>
      <c r="D3" s="422"/>
      <c r="M3" s="423"/>
      <c r="N3" s="423"/>
      <c r="O3" s="423"/>
    </row>
    <row r="4" spans="2:19" ht="17.399999999999999" x14ac:dyDescent="0.35">
      <c r="B4" s="424" t="s">
        <v>36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9"/>
    </row>
    <row r="5" spans="2:19" ht="1.2" customHeight="1" thickBot="1" x14ac:dyDescent="0.35">
      <c r="B5" s="425"/>
      <c r="C5" s="425"/>
      <c r="D5" s="425"/>
      <c r="E5" s="425"/>
      <c r="F5" s="425"/>
      <c r="G5" s="425"/>
      <c r="H5" s="425"/>
      <c r="I5" s="425"/>
      <c r="J5" s="425"/>
      <c r="K5" s="425"/>
      <c r="M5" s="50"/>
    </row>
    <row r="6" spans="2:19" ht="14.4" customHeight="1" thickTop="1" thickBot="1" x14ac:dyDescent="0.35">
      <c r="B6" s="433" t="s">
        <v>37</v>
      </c>
      <c r="C6" s="435" t="s">
        <v>38</v>
      </c>
      <c r="D6" s="435" t="s">
        <v>39</v>
      </c>
      <c r="E6" s="435" t="s">
        <v>40</v>
      </c>
      <c r="F6" s="435"/>
      <c r="G6" s="435"/>
      <c r="H6" s="435"/>
      <c r="I6" s="435" t="s">
        <v>41</v>
      </c>
      <c r="J6" s="435"/>
      <c r="K6" s="435"/>
      <c r="L6" s="435"/>
      <c r="M6" s="435" t="s">
        <v>42</v>
      </c>
      <c r="N6" s="439" t="s">
        <v>43</v>
      </c>
      <c r="O6" s="426" t="s">
        <v>44</v>
      </c>
    </row>
    <row r="7" spans="2:19" ht="28.2" thickBot="1" x14ac:dyDescent="0.35">
      <c r="B7" s="434"/>
      <c r="C7" s="436"/>
      <c r="D7" s="436"/>
      <c r="E7" s="51" t="s">
        <v>45</v>
      </c>
      <c r="F7" s="51" t="s">
        <v>46</v>
      </c>
      <c r="G7" s="208" t="s">
        <v>47</v>
      </c>
      <c r="H7" s="51" t="s">
        <v>48</v>
      </c>
      <c r="I7" s="51" t="s">
        <v>45</v>
      </c>
      <c r="J7" s="51" t="s">
        <v>49</v>
      </c>
      <c r="K7" s="51" t="s">
        <v>47</v>
      </c>
      <c r="L7" s="51" t="s">
        <v>48</v>
      </c>
      <c r="M7" s="436"/>
      <c r="N7" s="440"/>
      <c r="O7" s="427"/>
    </row>
    <row r="8" spans="2:19" ht="19.2" customHeight="1" thickBot="1" x14ac:dyDescent="0.35">
      <c r="B8" s="52" t="s">
        <v>13</v>
      </c>
      <c r="C8" s="53" t="s">
        <v>50</v>
      </c>
      <c r="D8" s="54">
        <v>1154662889.6500001</v>
      </c>
      <c r="E8" s="54">
        <v>0</v>
      </c>
      <c r="F8" s="54">
        <v>23015579.789999999</v>
      </c>
      <c r="G8" s="54">
        <v>18082894.09</v>
      </c>
      <c r="H8" s="54">
        <v>479165.1</v>
      </c>
      <c r="I8" s="54">
        <v>0</v>
      </c>
      <c r="J8" s="54">
        <v>2476396.56</v>
      </c>
      <c r="K8" s="54">
        <v>8803801.1899999995</v>
      </c>
      <c r="L8" s="54">
        <v>315305.03000000003</v>
      </c>
      <c r="M8" s="55">
        <v>1184645025.8499999</v>
      </c>
      <c r="N8" s="54">
        <v>247422213.15000001</v>
      </c>
      <c r="O8" s="56">
        <v>937222812.70000005</v>
      </c>
      <c r="R8" s="57"/>
      <c r="S8" s="57"/>
    </row>
    <row r="9" spans="2:19" ht="20.399999999999999" customHeight="1" thickBot="1" x14ac:dyDescent="0.35">
      <c r="B9" s="52" t="s">
        <v>51</v>
      </c>
      <c r="C9" s="53" t="s">
        <v>52</v>
      </c>
      <c r="D9" s="54">
        <v>676458792.54999995</v>
      </c>
      <c r="E9" s="54">
        <v>0</v>
      </c>
      <c r="F9" s="54">
        <v>0</v>
      </c>
      <c r="G9" s="54">
        <v>598386.62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5">
        <v>677057179.16999996</v>
      </c>
      <c r="N9" s="54">
        <v>0</v>
      </c>
      <c r="O9" s="56">
        <v>677057179.16999996</v>
      </c>
      <c r="R9" s="57"/>
      <c r="S9" s="57"/>
    </row>
    <row r="10" spans="2:19" ht="59.4" customHeight="1" thickBot="1" x14ac:dyDescent="0.35">
      <c r="B10" s="52" t="s">
        <v>53</v>
      </c>
      <c r="C10" s="53" t="s">
        <v>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4">
        <v>0</v>
      </c>
      <c r="O10" s="56">
        <v>0</v>
      </c>
      <c r="R10" s="57"/>
      <c r="S10" s="57"/>
    </row>
    <row r="11" spans="2:19" ht="29.4" thickBot="1" x14ac:dyDescent="0.35">
      <c r="B11" s="52" t="s">
        <v>55</v>
      </c>
      <c r="C11" s="53" t="s">
        <v>56</v>
      </c>
      <c r="D11" s="54">
        <v>402045288.25</v>
      </c>
      <c r="E11" s="54">
        <v>0</v>
      </c>
      <c r="F11" s="54">
        <v>5330112.24</v>
      </c>
      <c r="G11" s="54">
        <v>9611854.2100000009</v>
      </c>
      <c r="H11" s="54">
        <v>0</v>
      </c>
      <c r="I11" s="54">
        <v>0</v>
      </c>
      <c r="J11" s="54">
        <v>851639.93</v>
      </c>
      <c r="K11" s="54">
        <v>627092.01</v>
      </c>
      <c r="L11" s="54">
        <v>0</v>
      </c>
      <c r="M11" s="55">
        <v>415508522.75999999</v>
      </c>
      <c r="N11" s="54">
        <v>158397271.97999999</v>
      </c>
      <c r="O11" s="56">
        <v>257111250.78</v>
      </c>
      <c r="R11" s="57"/>
      <c r="S11" s="57"/>
    </row>
    <row r="12" spans="2:19" ht="24.6" customHeight="1" thickBot="1" x14ac:dyDescent="0.35">
      <c r="B12" s="52" t="s">
        <v>57</v>
      </c>
      <c r="C12" s="53" t="s">
        <v>58</v>
      </c>
      <c r="D12" s="54">
        <v>7949930.1200000001</v>
      </c>
      <c r="E12" s="54">
        <v>0</v>
      </c>
      <c r="F12" s="54">
        <v>1450703.17</v>
      </c>
      <c r="G12" s="54">
        <v>326121.62</v>
      </c>
      <c r="H12" s="54">
        <v>27613.5</v>
      </c>
      <c r="I12" s="54">
        <v>0</v>
      </c>
      <c r="J12" s="54">
        <v>0</v>
      </c>
      <c r="K12" s="54">
        <v>1279324.72</v>
      </c>
      <c r="L12" s="54">
        <v>0</v>
      </c>
      <c r="M12" s="55">
        <v>8475043.6899999995</v>
      </c>
      <c r="N12" s="54">
        <v>7536425.8499999996</v>
      </c>
      <c r="O12" s="56">
        <v>938617.84</v>
      </c>
      <c r="R12" s="57"/>
      <c r="S12" s="57"/>
    </row>
    <row r="13" spans="2:19" ht="24.6" customHeight="1" thickBot="1" x14ac:dyDescent="0.35">
      <c r="B13" s="52" t="s">
        <v>59</v>
      </c>
      <c r="C13" s="53" t="s">
        <v>60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5">
        <v>0</v>
      </c>
      <c r="N13" s="54">
        <v>0</v>
      </c>
      <c r="O13" s="56">
        <v>0</v>
      </c>
      <c r="R13" s="57"/>
      <c r="S13" s="57"/>
    </row>
    <row r="14" spans="2:19" ht="24.6" customHeight="1" thickBot="1" x14ac:dyDescent="0.35">
      <c r="B14" s="52" t="s">
        <v>61</v>
      </c>
      <c r="C14" s="53" t="s">
        <v>62</v>
      </c>
      <c r="D14" s="54">
        <v>68208878.730000004</v>
      </c>
      <c r="E14" s="54">
        <v>0</v>
      </c>
      <c r="F14" s="54">
        <v>16234764.380000001</v>
      </c>
      <c r="G14" s="54">
        <v>7546531.6399999997</v>
      </c>
      <c r="H14" s="54">
        <v>451551.6</v>
      </c>
      <c r="I14" s="54">
        <v>0</v>
      </c>
      <c r="J14" s="54">
        <v>1624756.63</v>
      </c>
      <c r="K14" s="54">
        <v>6897384.46</v>
      </c>
      <c r="L14" s="54">
        <v>315305.03000000003</v>
      </c>
      <c r="M14" s="55">
        <v>83604280.230000004</v>
      </c>
      <c r="N14" s="54">
        <v>81488515.319999993</v>
      </c>
      <c r="O14" s="56">
        <v>2115764.91</v>
      </c>
      <c r="R14" s="57"/>
      <c r="S14" s="57"/>
    </row>
    <row r="15" spans="2:19" ht="22.2" customHeight="1" thickBot="1" x14ac:dyDescent="0.35">
      <c r="B15" s="58" t="s">
        <v>18</v>
      </c>
      <c r="C15" s="53" t="s">
        <v>63</v>
      </c>
      <c r="D15" s="54">
        <v>4423633.54</v>
      </c>
      <c r="E15" s="54">
        <v>0</v>
      </c>
      <c r="F15" s="54">
        <v>968586.7</v>
      </c>
      <c r="G15" s="54">
        <v>0</v>
      </c>
      <c r="H15" s="54">
        <v>0</v>
      </c>
      <c r="I15" s="54">
        <v>0</v>
      </c>
      <c r="J15" s="54">
        <v>0</v>
      </c>
      <c r="K15" s="54">
        <v>3626908.3</v>
      </c>
      <c r="L15" s="54">
        <v>0</v>
      </c>
      <c r="M15" s="55">
        <v>1765311.94</v>
      </c>
      <c r="N15" s="54">
        <v>0</v>
      </c>
      <c r="O15" s="56">
        <v>1765311.94</v>
      </c>
      <c r="R15" s="57"/>
      <c r="S15" s="57"/>
    </row>
    <row r="16" spans="2:19" ht="31.8" customHeight="1" thickBot="1" x14ac:dyDescent="0.35">
      <c r="B16" s="58" t="s">
        <v>20</v>
      </c>
      <c r="C16" s="53" t="s">
        <v>64</v>
      </c>
      <c r="D16" s="54">
        <v>196785.48</v>
      </c>
      <c r="E16" s="54">
        <v>0</v>
      </c>
      <c r="F16" s="54">
        <v>77391</v>
      </c>
      <c r="G16" s="54">
        <v>0</v>
      </c>
      <c r="H16" s="54">
        <v>0</v>
      </c>
      <c r="I16" s="54">
        <v>0</v>
      </c>
      <c r="J16" s="54">
        <v>128100.6</v>
      </c>
      <c r="K16" s="54">
        <v>146075.88</v>
      </c>
      <c r="L16" s="54">
        <v>0</v>
      </c>
      <c r="M16" s="55">
        <v>0</v>
      </c>
      <c r="N16" s="54">
        <v>0</v>
      </c>
      <c r="O16" s="56">
        <v>0</v>
      </c>
      <c r="R16" s="57"/>
      <c r="S16" s="57"/>
    </row>
    <row r="17" spans="2:19" ht="20.399999999999999" customHeight="1" thickBot="1" x14ac:dyDescent="0.35">
      <c r="B17" s="58" t="s">
        <v>22</v>
      </c>
      <c r="C17" s="53" t="s">
        <v>65</v>
      </c>
      <c r="D17" s="54">
        <v>1969230.93</v>
      </c>
      <c r="E17" s="54">
        <v>0</v>
      </c>
      <c r="F17" s="54">
        <v>226513.86</v>
      </c>
      <c r="G17" s="54">
        <v>84181.72</v>
      </c>
      <c r="H17" s="54">
        <v>0</v>
      </c>
      <c r="I17" s="54">
        <v>0</v>
      </c>
      <c r="J17" s="54">
        <v>49243.43</v>
      </c>
      <c r="K17" s="54">
        <v>27621.47</v>
      </c>
      <c r="L17" s="54">
        <v>15364.37</v>
      </c>
      <c r="M17" s="55">
        <v>2187697.2400000002</v>
      </c>
      <c r="N17" s="54">
        <v>2159009.7400000002</v>
      </c>
      <c r="O17" s="56">
        <v>28687.5</v>
      </c>
      <c r="R17" s="57"/>
      <c r="S17" s="57"/>
    </row>
    <row r="18" spans="2:19" ht="22.2" customHeight="1" thickBot="1" x14ac:dyDescent="0.35">
      <c r="B18" s="428" t="s">
        <v>66</v>
      </c>
      <c r="C18" s="429"/>
      <c r="D18" s="55">
        <v>1161252539.5999999</v>
      </c>
      <c r="E18" s="55">
        <v>0</v>
      </c>
      <c r="F18" s="55">
        <v>24288071.350000001</v>
      </c>
      <c r="G18" s="55">
        <v>18167075.809999999</v>
      </c>
      <c r="H18" s="55">
        <v>479165.1</v>
      </c>
      <c r="I18" s="55">
        <v>0</v>
      </c>
      <c r="J18" s="55">
        <v>2653740.59</v>
      </c>
      <c r="K18" s="55">
        <v>12604406.84</v>
      </c>
      <c r="L18" s="55">
        <v>330669.40000000002</v>
      </c>
      <c r="M18" s="55">
        <v>1188598035.03</v>
      </c>
      <c r="N18" s="55">
        <v>249581222.88999999</v>
      </c>
      <c r="O18" s="56">
        <v>939016812.13999999</v>
      </c>
      <c r="R18" s="57"/>
      <c r="S18" s="57"/>
    </row>
    <row r="19" spans="2:19" ht="57.6" customHeight="1" thickBot="1" x14ac:dyDescent="0.35">
      <c r="B19" s="430" t="s">
        <v>67</v>
      </c>
      <c r="C19" s="431"/>
      <c r="D19" s="59" t="s">
        <v>68</v>
      </c>
      <c r="E19" s="59" t="s">
        <v>68</v>
      </c>
      <c r="F19" s="59" t="s">
        <v>68</v>
      </c>
      <c r="G19" s="60">
        <v>5946697.7300000004</v>
      </c>
      <c r="H19" s="59" t="s">
        <v>68</v>
      </c>
      <c r="I19" s="59" t="s">
        <v>68</v>
      </c>
      <c r="J19" s="59" t="s">
        <v>68</v>
      </c>
      <c r="K19" s="60">
        <v>0</v>
      </c>
      <c r="L19" s="59" t="s">
        <v>68</v>
      </c>
      <c r="M19" s="59" t="s">
        <v>68</v>
      </c>
      <c r="N19" s="59" t="s">
        <v>68</v>
      </c>
      <c r="O19" s="61" t="s">
        <v>68</v>
      </c>
    </row>
    <row r="20" spans="2:19" ht="6" customHeight="1" thickTop="1" x14ac:dyDescent="0.3"/>
    <row r="21" spans="2:19" ht="9.6" customHeight="1" x14ac:dyDescent="0.3">
      <c r="B21" s="62" t="s">
        <v>69</v>
      </c>
    </row>
    <row r="22" spans="2:19" ht="10.8" customHeight="1" x14ac:dyDescent="0.3">
      <c r="B22" s="62" t="s">
        <v>70</v>
      </c>
    </row>
    <row r="23" spans="2:19" ht="10.199999999999999" customHeight="1" x14ac:dyDescent="0.3">
      <c r="B23" s="62" t="s">
        <v>71</v>
      </c>
    </row>
    <row r="24" spans="2:19" ht="38.4" customHeight="1" x14ac:dyDescent="0.3">
      <c r="M24" s="57"/>
    </row>
    <row r="25" spans="2:19" x14ac:dyDescent="0.3">
      <c r="C25" s="432" t="s">
        <v>72</v>
      </c>
      <c r="D25" s="432"/>
      <c r="G25" s="432" t="s">
        <v>72</v>
      </c>
      <c r="H25" s="432"/>
      <c r="I25" s="432"/>
      <c r="L25" s="432" t="s">
        <v>73</v>
      </c>
      <c r="M25" s="432"/>
      <c r="N25" s="432"/>
    </row>
    <row r="26" spans="2:19" ht="30" customHeight="1" x14ac:dyDescent="0.3">
      <c r="C26" s="437" t="s">
        <v>74</v>
      </c>
      <c r="D26" s="437"/>
      <c r="E26" s="63"/>
      <c r="F26" s="63"/>
      <c r="G26" s="437" t="s">
        <v>75</v>
      </c>
      <c r="H26" s="437"/>
      <c r="I26" s="437"/>
      <c r="J26" s="63"/>
      <c r="K26" s="63"/>
      <c r="L26" s="438" t="s">
        <v>76</v>
      </c>
      <c r="M26" s="438"/>
      <c r="N26" s="438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showGridLines="0" showOutlineSymbols="0" workbookViewId="0">
      <selection activeCell="J20" sqref="J20"/>
    </sheetView>
  </sheetViews>
  <sheetFormatPr defaultColWidth="9.109375" defaultRowHeight="14.4" x14ac:dyDescent="0.3"/>
  <cols>
    <col min="1" max="1" width="2.44140625" style="48" customWidth="1"/>
    <col min="2" max="2" width="4.44140625" style="48" customWidth="1"/>
    <col min="3" max="3" width="34.21875" style="48" customWidth="1"/>
    <col min="4" max="4" width="16.77734375" style="48" customWidth="1"/>
    <col min="5" max="5" width="16.44140625" style="48" customWidth="1"/>
    <col min="6" max="6" width="15.21875" style="48" customWidth="1"/>
    <col min="7" max="7" width="15.109375" style="48" customWidth="1"/>
    <col min="8" max="8" width="15.21875" style="48" customWidth="1"/>
    <col min="9" max="9" width="4.88671875" style="48" customWidth="1"/>
    <col min="10" max="16384" width="9.109375" style="48"/>
  </cols>
  <sheetData>
    <row r="2" spans="1:9" ht="15.6" customHeight="1" x14ac:dyDescent="0.3">
      <c r="A2" s="104"/>
      <c r="B2" s="476" t="s">
        <v>124</v>
      </c>
      <c r="C2" s="476"/>
      <c r="D2" s="209"/>
      <c r="E2" s="209"/>
      <c r="F2" s="209"/>
      <c r="G2" s="209"/>
      <c r="H2" s="106"/>
      <c r="I2" s="104"/>
    </row>
    <row r="3" spans="1:9" x14ac:dyDescent="0.3">
      <c r="A3" s="104"/>
      <c r="B3" s="476"/>
      <c r="C3" s="476"/>
      <c r="D3" s="209"/>
      <c r="E3" s="209"/>
      <c r="F3" s="209"/>
      <c r="G3" s="209"/>
      <c r="H3" s="106"/>
      <c r="I3" s="104"/>
    </row>
    <row r="4" spans="1:9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9.8" customHeight="1" x14ac:dyDescent="0.3">
      <c r="A5" s="104"/>
      <c r="B5" s="448" t="s">
        <v>114</v>
      </c>
      <c r="C5" s="448"/>
      <c r="D5" s="448"/>
      <c r="E5" s="448"/>
      <c r="F5" s="448"/>
      <c r="G5" s="448"/>
      <c r="H5" s="448"/>
      <c r="I5" s="104"/>
    </row>
    <row r="6" spans="1:9" ht="2.4" customHeight="1" thickBot="1" x14ac:dyDescent="0.35">
      <c r="A6" s="104"/>
      <c r="B6" s="105"/>
      <c r="C6" s="105"/>
      <c r="D6" s="105"/>
      <c r="E6" s="105"/>
      <c r="F6" s="105"/>
      <c r="G6" s="105"/>
      <c r="H6" s="210" t="s">
        <v>115</v>
      </c>
      <c r="I6" s="104"/>
    </row>
    <row r="7" spans="1:9" ht="30" thickTop="1" thickBot="1" x14ac:dyDescent="0.35">
      <c r="B7" s="211" t="s">
        <v>78</v>
      </c>
      <c r="C7" s="212" t="s">
        <v>116</v>
      </c>
      <c r="D7" s="213" t="s">
        <v>80</v>
      </c>
      <c r="E7" s="213" t="s">
        <v>40</v>
      </c>
      <c r="F7" s="213" t="s">
        <v>41</v>
      </c>
      <c r="G7" s="213" t="s">
        <v>81</v>
      </c>
      <c r="H7" s="214" t="s">
        <v>82</v>
      </c>
    </row>
    <row r="8" spans="1:9" ht="11.4" customHeight="1" thickBot="1" x14ac:dyDescent="0.35">
      <c r="A8" s="104"/>
      <c r="B8" s="215">
        <v>1</v>
      </c>
      <c r="C8" s="216">
        <v>2</v>
      </c>
      <c r="D8" s="216">
        <v>3</v>
      </c>
      <c r="E8" s="216">
        <v>4</v>
      </c>
      <c r="F8" s="216">
        <v>5</v>
      </c>
      <c r="G8" s="216">
        <v>6</v>
      </c>
      <c r="H8" s="217">
        <v>7</v>
      </c>
      <c r="I8" s="104"/>
    </row>
    <row r="9" spans="1:9" ht="16.2" thickBot="1" x14ac:dyDescent="0.35">
      <c r="A9" s="104"/>
      <c r="B9" s="215">
        <v>1</v>
      </c>
      <c r="C9" s="218" t="s">
        <v>125</v>
      </c>
      <c r="D9" s="219">
        <v>1200</v>
      </c>
      <c r="E9" s="219">
        <v>0</v>
      </c>
      <c r="F9" s="219">
        <v>1200</v>
      </c>
      <c r="G9" s="219">
        <v>0</v>
      </c>
      <c r="H9" s="220">
        <v>0</v>
      </c>
      <c r="I9" s="104"/>
    </row>
    <row r="10" spans="1:9" ht="16.2" thickBot="1" x14ac:dyDescent="0.35">
      <c r="A10" s="104"/>
      <c r="B10" s="215">
        <v>2</v>
      </c>
      <c r="C10" s="218" t="s">
        <v>126</v>
      </c>
      <c r="D10" s="219">
        <v>1500</v>
      </c>
      <c r="E10" s="219">
        <v>0</v>
      </c>
      <c r="F10" s="219">
        <v>1500</v>
      </c>
      <c r="G10" s="219">
        <v>0</v>
      </c>
      <c r="H10" s="220">
        <v>0</v>
      </c>
      <c r="I10" s="104"/>
    </row>
    <row r="11" spans="1:9" ht="16.2" thickBot="1" x14ac:dyDescent="0.35">
      <c r="A11" s="104"/>
      <c r="B11" s="215">
        <v>3</v>
      </c>
      <c r="C11" s="218" t="s">
        <v>127</v>
      </c>
      <c r="D11" s="219">
        <v>553.5</v>
      </c>
      <c r="E11" s="219">
        <v>0</v>
      </c>
      <c r="F11" s="219">
        <v>553.5</v>
      </c>
      <c r="G11" s="219">
        <v>0</v>
      </c>
      <c r="H11" s="220">
        <v>0</v>
      </c>
      <c r="I11" s="104"/>
    </row>
    <row r="12" spans="1:9" ht="16.2" thickBot="1" x14ac:dyDescent="0.35">
      <c r="A12" s="104"/>
      <c r="B12" s="215">
        <v>4</v>
      </c>
      <c r="C12" s="218" t="s">
        <v>128</v>
      </c>
      <c r="D12" s="219">
        <v>553.5</v>
      </c>
      <c r="E12" s="219">
        <v>0</v>
      </c>
      <c r="F12" s="219">
        <v>553.5</v>
      </c>
      <c r="G12" s="219">
        <v>0</v>
      </c>
      <c r="H12" s="220">
        <v>0</v>
      </c>
      <c r="I12" s="104"/>
    </row>
    <row r="13" spans="1:9" ht="16.2" thickBot="1" x14ac:dyDescent="0.35">
      <c r="A13" s="104"/>
      <c r="B13" s="215">
        <v>5</v>
      </c>
      <c r="C13" s="218" t="s">
        <v>129</v>
      </c>
      <c r="D13" s="219">
        <v>14135</v>
      </c>
      <c r="E13" s="219">
        <v>11340</v>
      </c>
      <c r="F13" s="219">
        <v>0</v>
      </c>
      <c r="G13" s="219">
        <v>25475</v>
      </c>
      <c r="H13" s="220">
        <v>25475</v>
      </c>
      <c r="I13" s="104"/>
    </row>
    <row r="14" spans="1:9" ht="29.4" thickBot="1" x14ac:dyDescent="0.35">
      <c r="A14" s="104"/>
      <c r="B14" s="215">
        <v>6</v>
      </c>
      <c r="C14" s="218" t="s">
        <v>130</v>
      </c>
      <c r="D14" s="219">
        <v>20632.02</v>
      </c>
      <c r="E14" s="219">
        <v>0</v>
      </c>
      <c r="F14" s="219">
        <v>0</v>
      </c>
      <c r="G14" s="219">
        <v>20632.02</v>
      </c>
      <c r="H14" s="220">
        <v>16774</v>
      </c>
      <c r="I14" s="104"/>
    </row>
    <row r="15" spans="1:9" ht="16.2" thickBot="1" x14ac:dyDescent="0.35">
      <c r="A15" s="104"/>
      <c r="B15" s="215">
        <v>7</v>
      </c>
      <c r="C15" s="218" t="s">
        <v>131</v>
      </c>
      <c r="D15" s="219">
        <v>450</v>
      </c>
      <c r="E15" s="219">
        <v>0</v>
      </c>
      <c r="F15" s="219">
        <v>0</v>
      </c>
      <c r="G15" s="219">
        <v>450</v>
      </c>
      <c r="H15" s="220">
        <v>0</v>
      </c>
      <c r="I15" s="104"/>
    </row>
    <row r="16" spans="1:9" ht="16.2" thickBot="1" x14ac:dyDescent="0.35">
      <c r="A16" s="104"/>
      <c r="B16" s="215">
        <v>8</v>
      </c>
      <c r="C16" s="218" t="s">
        <v>132</v>
      </c>
      <c r="D16" s="219">
        <v>3621.01</v>
      </c>
      <c r="E16" s="219">
        <v>0</v>
      </c>
      <c r="F16" s="219">
        <v>0</v>
      </c>
      <c r="G16" s="219">
        <v>3621.01</v>
      </c>
      <c r="H16" s="220">
        <v>0</v>
      </c>
      <c r="I16" s="104"/>
    </row>
    <row r="17" spans="1:9" ht="25.2" customHeight="1" thickBot="1" x14ac:dyDescent="0.35">
      <c r="A17" s="136"/>
      <c r="B17" s="221"/>
      <c r="C17" s="222" t="s">
        <v>89</v>
      </c>
      <c r="D17" s="223">
        <v>42645.03</v>
      </c>
      <c r="E17" s="223">
        <v>11340</v>
      </c>
      <c r="F17" s="223">
        <v>3807</v>
      </c>
      <c r="G17" s="223">
        <v>50178.03</v>
      </c>
      <c r="H17" s="224">
        <v>42249</v>
      </c>
      <c r="I17" s="136"/>
    </row>
    <row r="18" spans="1:9" ht="0.6" customHeight="1" thickBot="1" x14ac:dyDescent="0.35">
      <c r="A18" s="104"/>
      <c r="B18" s="225"/>
      <c r="C18" s="226"/>
      <c r="D18" s="227"/>
      <c r="E18" s="227"/>
      <c r="F18" s="227"/>
      <c r="G18" s="227"/>
      <c r="H18" s="228"/>
      <c r="I18" s="136"/>
    </row>
    <row r="19" spans="1:9" ht="15" thickTop="1" x14ac:dyDescent="0.3">
      <c r="B19" s="134"/>
      <c r="C19" s="134"/>
      <c r="D19" s="134"/>
      <c r="E19" s="134"/>
      <c r="F19" s="134"/>
      <c r="G19" s="134"/>
      <c r="H19" s="134"/>
    </row>
    <row r="21" spans="1:9" x14ac:dyDescent="0.3">
      <c r="C21" s="229" t="s">
        <v>90</v>
      </c>
      <c r="D21" s="229"/>
      <c r="E21" s="229" t="s">
        <v>91</v>
      </c>
      <c r="F21" s="229"/>
      <c r="G21" s="432" t="s">
        <v>122</v>
      </c>
      <c r="H21" s="432"/>
    </row>
    <row r="22" spans="1:9" ht="34.799999999999997" customHeight="1" x14ac:dyDescent="0.3">
      <c r="C22" s="230" t="s">
        <v>74</v>
      </c>
      <c r="D22" s="231"/>
      <c r="E22" s="230" t="s">
        <v>75</v>
      </c>
      <c r="F22" s="231"/>
      <c r="G22" s="438" t="s">
        <v>76</v>
      </c>
      <c r="H22" s="438"/>
    </row>
    <row r="37" spans="1:9" ht="16.2" customHeight="1" x14ac:dyDescent="0.3"/>
    <row r="38" spans="1:9" x14ac:dyDescent="0.3">
      <c r="A38" s="104"/>
      <c r="B38" s="166"/>
      <c r="C38" s="166"/>
      <c r="D38" s="166"/>
      <c r="E38" s="166"/>
      <c r="F38" s="166"/>
      <c r="G38" s="166"/>
      <c r="H38" s="166"/>
      <c r="I38" s="104"/>
    </row>
  </sheetData>
  <mergeCells count="4">
    <mergeCell ref="B2:C3"/>
    <mergeCell ref="B5:H5"/>
    <mergeCell ref="G21:H21"/>
    <mergeCell ref="G22:H22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showGridLines="0" showOutlineSymbols="0" workbookViewId="0">
      <selection activeCell="I15" sqref="I15"/>
    </sheetView>
  </sheetViews>
  <sheetFormatPr defaultColWidth="9.109375" defaultRowHeight="14.4" x14ac:dyDescent="0.3"/>
  <cols>
    <col min="1" max="2" width="4.44140625" style="48" customWidth="1"/>
    <col min="3" max="3" width="34.109375" style="48" customWidth="1"/>
    <col min="4" max="4" width="16.77734375" style="48" customWidth="1"/>
    <col min="5" max="5" width="16.44140625" style="48" customWidth="1"/>
    <col min="6" max="6" width="15.21875" style="48" customWidth="1"/>
    <col min="7" max="7" width="15.109375" style="48" customWidth="1"/>
    <col min="8" max="8" width="15.21875" style="48" customWidth="1"/>
    <col min="9" max="9" width="4.88671875" style="48" customWidth="1"/>
    <col min="10" max="16384" width="9.109375" style="48"/>
  </cols>
  <sheetData>
    <row r="2" spans="1:9" ht="15.6" customHeight="1" x14ac:dyDescent="0.3">
      <c r="A2" s="104"/>
      <c r="B2" s="476" t="s">
        <v>124</v>
      </c>
      <c r="C2" s="476"/>
      <c r="D2" s="209"/>
      <c r="E2" s="209"/>
      <c r="F2" s="209"/>
      <c r="G2" s="209"/>
      <c r="H2" s="106"/>
      <c r="I2" s="104"/>
    </row>
    <row r="3" spans="1:9" x14ac:dyDescent="0.3">
      <c r="A3" s="104"/>
      <c r="B3" s="476"/>
      <c r="C3" s="476"/>
      <c r="D3" s="209"/>
      <c r="E3" s="209"/>
      <c r="F3" s="209"/>
      <c r="G3" s="209"/>
      <c r="H3" s="106"/>
      <c r="I3" s="104"/>
    </row>
    <row r="4" spans="1:9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9.2" customHeight="1" x14ac:dyDescent="0.3">
      <c r="A5" s="104"/>
      <c r="B5" s="477" t="s">
        <v>120</v>
      </c>
      <c r="C5" s="477"/>
      <c r="D5" s="477"/>
      <c r="E5" s="477"/>
      <c r="F5" s="477"/>
      <c r="G5" s="477"/>
      <c r="H5" s="477"/>
      <c r="I5" s="104"/>
    </row>
    <row r="6" spans="1:9" ht="2.4" customHeight="1" thickBot="1" x14ac:dyDescent="0.35">
      <c r="A6" s="104"/>
      <c r="B6" s="105"/>
      <c r="C6" s="105"/>
      <c r="D6" s="105"/>
      <c r="E6" s="105"/>
      <c r="F6" s="105"/>
      <c r="G6" s="105"/>
      <c r="H6" s="210" t="s">
        <v>115</v>
      </c>
      <c r="I6" s="104"/>
    </row>
    <row r="7" spans="1:9" ht="30" thickTop="1" thickBot="1" x14ac:dyDescent="0.35">
      <c r="B7" s="211" t="s">
        <v>78</v>
      </c>
      <c r="C7" s="212" t="s">
        <v>121</v>
      </c>
      <c r="D7" s="213" t="s">
        <v>80</v>
      </c>
      <c r="E7" s="213" t="s">
        <v>40</v>
      </c>
      <c r="F7" s="213" t="s">
        <v>41</v>
      </c>
      <c r="G7" s="213" t="s">
        <v>81</v>
      </c>
      <c r="H7" s="214" t="s">
        <v>82</v>
      </c>
    </row>
    <row r="8" spans="1:9" s="233" customFormat="1" ht="11.4" customHeight="1" thickBot="1" x14ac:dyDescent="0.35">
      <c r="A8" s="232"/>
      <c r="B8" s="215">
        <v>1</v>
      </c>
      <c r="C8" s="216">
        <v>2</v>
      </c>
      <c r="D8" s="216">
        <v>3</v>
      </c>
      <c r="E8" s="216">
        <v>4</v>
      </c>
      <c r="F8" s="216">
        <v>5</v>
      </c>
      <c r="G8" s="216">
        <v>6</v>
      </c>
      <c r="H8" s="217">
        <v>7</v>
      </c>
      <c r="I8" s="232"/>
    </row>
    <row r="9" spans="1:9" ht="108.6" customHeight="1" thickBot="1" x14ac:dyDescent="0.35">
      <c r="A9" s="104"/>
      <c r="B9" s="215">
        <v>1</v>
      </c>
      <c r="C9" s="218" t="s">
        <v>133</v>
      </c>
      <c r="D9" s="219">
        <v>2731.33</v>
      </c>
      <c r="E9" s="219">
        <v>0</v>
      </c>
      <c r="F9" s="219">
        <v>0</v>
      </c>
      <c r="G9" s="219">
        <v>2731.33</v>
      </c>
      <c r="H9" s="220">
        <v>0</v>
      </c>
      <c r="I9" s="104"/>
    </row>
    <row r="10" spans="1:9" ht="23.4" customHeight="1" thickBot="1" x14ac:dyDescent="0.35">
      <c r="A10" s="104"/>
      <c r="B10" s="215"/>
      <c r="C10" s="234" t="s">
        <v>89</v>
      </c>
      <c r="D10" s="223">
        <v>2731.33</v>
      </c>
      <c r="E10" s="223">
        <v>0</v>
      </c>
      <c r="F10" s="223">
        <v>0</v>
      </c>
      <c r="G10" s="223">
        <v>2731.33</v>
      </c>
      <c r="H10" s="224">
        <v>0</v>
      </c>
      <c r="I10" s="104"/>
    </row>
    <row r="11" spans="1:9" ht="1.2" hidden="1" customHeight="1" x14ac:dyDescent="0.3">
      <c r="A11" s="136"/>
      <c r="B11" s="221"/>
      <c r="C11" s="235"/>
      <c r="D11" s="219"/>
      <c r="E11" s="219"/>
      <c r="F11" s="219"/>
      <c r="G11" s="219"/>
      <c r="H11" s="220"/>
      <c r="I11" s="136"/>
    </row>
    <row r="12" spans="1:9" ht="0.6" customHeight="1" thickBot="1" x14ac:dyDescent="0.35">
      <c r="A12" s="104"/>
      <c r="B12" s="225"/>
      <c r="C12" s="236"/>
      <c r="D12" s="227"/>
      <c r="E12" s="227"/>
      <c r="F12" s="227"/>
      <c r="G12" s="227"/>
      <c r="H12" s="228"/>
      <c r="I12" s="136"/>
    </row>
    <row r="13" spans="1:9" ht="15" thickTop="1" x14ac:dyDescent="0.3">
      <c r="B13" s="134"/>
      <c r="C13" s="134"/>
      <c r="D13" s="134"/>
      <c r="E13" s="134"/>
      <c r="F13" s="134"/>
      <c r="G13" s="134"/>
      <c r="H13" s="134"/>
    </row>
    <row r="15" spans="1:9" x14ac:dyDescent="0.3">
      <c r="C15" s="229" t="s">
        <v>90</v>
      </c>
      <c r="D15" s="229"/>
      <c r="E15" s="229" t="s">
        <v>91</v>
      </c>
      <c r="F15" s="229"/>
      <c r="G15" s="432" t="s">
        <v>122</v>
      </c>
      <c r="H15" s="432"/>
    </row>
    <row r="16" spans="1:9" ht="34.799999999999997" customHeight="1" x14ac:dyDescent="0.3">
      <c r="C16" s="230" t="s">
        <v>74</v>
      </c>
      <c r="D16" s="231"/>
      <c r="E16" s="230" t="s">
        <v>75</v>
      </c>
      <c r="F16" s="231"/>
      <c r="G16" s="438" t="s">
        <v>76</v>
      </c>
      <c r="H16" s="438"/>
    </row>
    <row r="31" spans="1:9" ht="16.2" customHeight="1" x14ac:dyDescent="0.3"/>
    <row r="32" spans="1:9" x14ac:dyDescent="0.3">
      <c r="A32" s="104"/>
      <c r="B32" s="166"/>
      <c r="C32" s="166"/>
      <c r="D32" s="166"/>
      <c r="E32" s="166"/>
      <c r="F32" s="166"/>
      <c r="G32" s="166"/>
      <c r="H32" s="166"/>
      <c r="I32" s="104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showOutlineSymbols="0" topLeftCell="A22" zoomScale="70" zoomScaleNormal="70" workbookViewId="0">
      <selection activeCell="M24" sqref="M24"/>
    </sheetView>
  </sheetViews>
  <sheetFormatPr defaultColWidth="9.109375" defaultRowHeight="14.4" x14ac:dyDescent="0.3"/>
  <cols>
    <col min="1" max="1" width="3.88671875" style="48" customWidth="1"/>
    <col min="2" max="2" width="5.109375" style="48" customWidth="1"/>
    <col min="3" max="3" width="33.44140625" style="48" customWidth="1"/>
    <col min="4" max="4" width="15.88671875" style="48" customWidth="1"/>
    <col min="5" max="5" width="10.44140625" style="48" bestFit="1" customWidth="1"/>
    <col min="6" max="6" width="12.88671875" style="48" customWidth="1"/>
    <col min="7" max="7" width="14.21875" style="48" customWidth="1"/>
    <col min="8" max="8" width="11.109375" style="48" bestFit="1" customWidth="1"/>
    <col min="9" max="9" width="10.44140625" style="48" bestFit="1" customWidth="1"/>
    <col min="10" max="10" width="14.5546875" style="48" customWidth="1"/>
    <col min="11" max="11" width="14.88671875" style="48" customWidth="1"/>
    <col min="12" max="12" width="11.109375" style="48" bestFit="1" customWidth="1"/>
    <col min="13" max="13" width="15.44140625" style="48" customWidth="1"/>
    <col min="14" max="14" width="14.88671875" style="48" customWidth="1"/>
    <col min="15" max="15" width="15.88671875" style="48" customWidth="1"/>
    <col min="16" max="16" width="2.88671875" style="48" customWidth="1"/>
    <col min="17" max="17" width="2.44140625" style="48" customWidth="1"/>
    <col min="18" max="19" width="14.88671875" style="48" bestFit="1" customWidth="1"/>
    <col min="20" max="16384" width="9.109375" style="48"/>
  </cols>
  <sheetData>
    <row r="2" spans="2:19" x14ac:dyDescent="0.3">
      <c r="B2" s="422" t="s">
        <v>134</v>
      </c>
      <c r="C2" s="422"/>
      <c r="D2" s="422"/>
      <c r="M2" s="423"/>
      <c r="N2" s="423"/>
      <c r="O2" s="423"/>
    </row>
    <row r="3" spans="2:19" x14ac:dyDescent="0.3">
      <c r="B3" s="422"/>
      <c r="C3" s="422"/>
      <c r="D3" s="422"/>
      <c r="M3" s="423"/>
      <c r="N3" s="423"/>
      <c r="O3" s="423"/>
    </row>
    <row r="4" spans="2:19" ht="17.399999999999999" x14ac:dyDescent="0.35">
      <c r="B4" s="424" t="s">
        <v>36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9"/>
    </row>
    <row r="5" spans="2:19" ht="1.2" customHeight="1" thickBot="1" x14ac:dyDescent="0.35">
      <c r="B5" s="425"/>
      <c r="C5" s="425"/>
      <c r="D5" s="425"/>
      <c r="E5" s="425"/>
      <c r="F5" s="425"/>
      <c r="G5" s="425"/>
      <c r="H5" s="425"/>
      <c r="I5" s="425"/>
      <c r="J5" s="425"/>
      <c r="K5" s="425"/>
      <c r="M5" s="50"/>
    </row>
    <row r="6" spans="2:19" ht="14.4" customHeight="1" thickTop="1" thickBot="1" x14ac:dyDescent="0.35">
      <c r="B6" s="433" t="s">
        <v>37</v>
      </c>
      <c r="C6" s="435" t="s">
        <v>38</v>
      </c>
      <c r="D6" s="435" t="s">
        <v>39</v>
      </c>
      <c r="E6" s="435" t="s">
        <v>40</v>
      </c>
      <c r="F6" s="435"/>
      <c r="G6" s="435"/>
      <c r="H6" s="435"/>
      <c r="I6" s="435" t="s">
        <v>41</v>
      </c>
      <c r="J6" s="435"/>
      <c r="K6" s="435"/>
      <c r="L6" s="435"/>
      <c r="M6" s="435" t="s">
        <v>42</v>
      </c>
      <c r="N6" s="439" t="s">
        <v>43</v>
      </c>
      <c r="O6" s="426" t="s">
        <v>44</v>
      </c>
    </row>
    <row r="7" spans="2:19" ht="28.2" thickBot="1" x14ac:dyDescent="0.35">
      <c r="B7" s="434"/>
      <c r="C7" s="436"/>
      <c r="D7" s="436"/>
      <c r="E7" s="51" t="s">
        <v>45</v>
      </c>
      <c r="F7" s="51" t="s">
        <v>46</v>
      </c>
      <c r="G7" s="51" t="s">
        <v>47</v>
      </c>
      <c r="H7" s="51" t="s">
        <v>48</v>
      </c>
      <c r="I7" s="51" t="s">
        <v>45</v>
      </c>
      <c r="J7" s="51" t="s">
        <v>49</v>
      </c>
      <c r="K7" s="51" t="s">
        <v>47</v>
      </c>
      <c r="L7" s="51" t="s">
        <v>48</v>
      </c>
      <c r="M7" s="436"/>
      <c r="N7" s="440"/>
      <c r="O7" s="427"/>
    </row>
    <row r="8" spans="2:19" ht="19.2" customHeight="1" thickBot="1" x14ac:dyDescent="0.35">
      <c r="B8" s="52" t="s">
        <v>13</v>
      </c>
      <c r="C8" s="53" t="s">
        <v>50</v>
      </c>
      <c r="D8" s="54">
        <v>578677174.53999996</v>
      </c>
      <c r="E8" s="54">
        <v>0</v>
      </c>
      <c r="F8" s="54">
        <v>9253919.4100000001</v>
      </c>
      <c r="G8" s="54">
        <v>268011.56</v>
      </c>
      <c r="H8" s="54">
        <v>954712.62</v>
      </c>
      <c r="I8" s="54">
        <v>0</v>
      </c>
      <c r="J8" s="54">
        <v>3905677.32</v>
      </c>
      <c r="K8" s="54">
        <v>263787.67</v>
      </c>
      <c r="L8" s="54">
        <v>126045.27</v>
      </c>
      <c r="M8" s="55">
        <v>584858307.87</v>
      </c>
      <c r="N8" s="54">
        <v>161040764.77000001</v>
      </c>
      <c r="O8" s="56">
        <v>423817543.10000002</v>
      </c>
      <c r="R8" s="57"/>
      <c r="S8" s="57"/>
    </row>
    <row r="9" spans="2:19" ht="20.399999999999999" customHeight="1" thickBot="1" x14ac:dyDescent="0.35">
      <c r="B9" s="52" t="s">
        <v>51</v>
      </c>
      <c r="C9" s="53" t="s">
        <v>52</v>
      </c>
      <c r="D9" s="54">
        <v>331119658.10000002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1407368</v>
      </c>
      <c r="K9" s="54">
        <v>0</v>
      </c>
      <c r="L9" s="54">
        <v>0</v>
      </c>
      <c r="M9" s="55">
        <v>329712290.10000002</v>
      </c>
      <c r="N9" s="54">
        <v>0</v>
      </c>
      <c r="O9" s="56">
        <v>329712290.10000002</v>
      </c>
      <c r="R9" s="57"/>
      <c r="S9" s="57"/>
    </row>
    <row r="10" spans="2:19" ht="59.4" customHeight="1" thickBot="1" x14ac:dyDescent="0.35">
      <c r="B10" s="52" t="s">
        <v>53</v>
      </c>
      <c r="C10" s="53" t="s">
        <v>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4">
        <v>0</v>
      </c>
      <c r="O10" s="56">
        <v>0</v>
      </c>
      <c r="R10" s="57"/>
      <c r="S10" s="57"/>
    </row>
    <row r="11" spans="2:19" ht="29.4" thickBot="1" x14ac:dyDescent="0.35">
      <c r="B11" s="52" t="s">
        <v>55</v>
      </c>
      <c r="C11" s="53" t="s">
        <v>56</v>
      </c>
      <c r="D11" s="54">
        <v>186764500.81</v>
      </c>
      <c r="E11" s="54">
        <v>0</v>
      </c>
      <c r="F11" s="54">
        <v>4348613.53</v>
      </c>
      <c r="G11" s="54">
        <v>0</v>
      </c>
      <c r="H11" s="54">
        <v>257886.25</v>
      </c>
      <c r="I11" s="54">
        <v>0</v>
      </c>
      <c r="J11" s="54">
        <v>129271.66</v>
      </c>
      <c r="K11" s="54">
        <v>20000</v>
      </c>
      <c r="L11" s="54">
        <v>0</v>
      </c>
      <c r="M11" s="55">
        <v>191221728.93000001</v>
      </c>
      <c r="N11" s="54">
        <v>97794213.959999993</v>
      </c>
      <c r="O11" s="56">
        <v>93427514.969999999</v>
      </c>
      <c r="R11" s="57"/>
      <c r="S11" s="57"/>
    </row>
    <row r="12" spans="2:19" ht="24.6" customHeight="1" thickBot="1" x14ac:dyDescent="0.35">
      <c r="B12" s="52" t="s">
        <v>57</v>
      </c>
      <c r="C12" s="53" t="s">
        <v>58</v>
      </c>
      <c r="D12" s="54">
        <v>4830866.59</v>
      </c>
      <c r="E12" s="54">
        <v>0</v>
      </c>
      <c r="F12" s="54">
        <v>123997.97</v>
      </c>
      <c r="G12" s="54">
        <v>0</v>
      </c>
      <c r="H12" s="54">
        <v>0</v>
      </c>
      <c r="I12" s="54">
        <v>0</v>
      </c>
      <c r="J12" s="54">
        <v>131366.56</v>
      </c>
      <c r="K12" s="54">
        <v>180913.67</v>
      </c>
      <c r="L12" s="54">
        <v>5748.88</v>
      </c>
      <c r="M12" s="55">
        <v>4636835.45</v>
      </c>
      <c r="N12" s="54">
        <v>4023461.04</v>
      </c>
      <c r="O12" s="56">
        <v>613374.41</v>
      </c>
      <c r="R12" s="57"/>
      <c r="S12" s="57"/>
    </row>
    <row r="13" spans="2:19" ht="24.6" customHeight="1" thickBot="1" x14ac:dyDescent="0.35">
      <c r="B13" s="52" t="s">
        <v>59</v>
      </c>
      <c r="C13" s="53" t="s">
        <v>60</v>
      </c>
      <c r="D13" s="54">
        <v>192606.46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3193.22</v>
      </c>
      <c r="K13" s="54">
        <v>0</v>
      </c>
      <c r="L13" s="54">
        <v>0</v>
      </c>
      <c r="M13" s="55">
        <v>189413.24</v>
      </c>
      <c r="N13" s="54">
        <v>136152.89000000001</v>
      </c>
      <c r="O13" s="56">
        <v>53260.35</v>
      </c>
      <c r="R13" s="57"/>
      <c r="S13" s="57"/>
    </row>
    <row r="14" spans="2:19" ht="24.6" customHeight="1" thickBot="1" x14ac:dyDescent="0.35">
      <c r="B14" s="52" t="s">
        <v>61</v>
      </c>
      <c r="C14" s="53" t="s">
        <v>62</v>
      </c>
      <c r="D14" s="54">
        <v>55769542.579999998</v>
      </c>
      <c r="E14" s="54">
        <v>0</v>
      </c>
      <c r="F14" s="54">
        <v>4781307.91</v>
      </c>
      <c r="G14" s="54">
        <v>268011.56</v>
      </c>
      <c r="H14" s="54">
        <v>696826.37</v>
      </c>
      <c r="I14" s="54">
        <v>0</v>
      </c>
      <c r="J14" s="54">
        <v>2234477.88</v>
      </c>
      <c r="K14" s="54">
        <v>62874</v>
      </c>
      <c r="L14" s="54">
        <v>120296.39</v>
      </c>
      <c r="M14" s="55">
        <v>59098040.149999999</v>
      </c>
      <c r="N14" s="54">
        <v>59086936.880000003</v>
      </c>
      <c r="O14" s="56">
        <v>11103.2699999992</v>
      </c>
      <c r="R14" s="57"/>
      <c r="S14" s="57"/>
    </row>
    <row r="15" spans="2:19" ht="22.2" customHeight="1" thickBot="1" x14ac:dyDescent="0.35">
      <c r="B15" s="58" t="s">
        <v>18</v>
      </c>
      <c r="C15" s="53" t="s">
        <v>63</v>
      </c>
      <c r="D15" s="54">
        <v>415808.7</v>
      </c>
      <c r="E15" s="54">
        <v>0</v>
      </c>
      <c r="F15" s="54">
        <v>145506.99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5">
        <v>561315.68999999994</v>
      </c>
      <c r="N15" s="54">
        <v>0</v>
      </c>
      <c r="O15" s="56">
        <v>561315.68999999994</v>
      </c>
      <c r="R15" s="57"/>
      <c r="S15" s="57"/>
    </row>
    <row r="16" spans="2:19" ht="31.8" customHeight="1" thickBot="1" x14ac:dyDescent="0.35">
      <c r="B16" s="58" t="s">
        <v>20</v>
      </c>
      <c r="C16" s="53" t="s">
        <v>64</v>
      </c>
      <c r="D16" s="54">
        <v>18942</v>
      </c>
      <c r="E16" s="54">
        <v>0</v>
      </c>
      <c r="F16" s="54">
        <v>254196.25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257886.25</v>
      </c>
      <c r="M16" s="55">
        <v>15252</v>
      </c>
      <c r="N16" s="54">
        <v>0</v>
      </c>
      <c r="O16" s="56">
        <v>15252</v>
      </c>
      <c r="R16" s="57"/>
      <c r="S16" s="57"/>
    </row>
    <row r="17" spans="2:19" ht="20.399999999999999" customHeight="1" thickBot="1" x14ac:dyDescent="0.35">
      <c r="B17" s="58" t="s">
        <v>22</v>
      </c>
      <c r="C17" s="53" t="s">
        <v>65</v>
      </c>
      <c r="D17" s="54">
        <v>3584724.91</v>
      </c>
      <c r="E17" s="54">
        <v>0</v>
      </c>
      <c r="F17" s="54">
        <v>214433.94</v>
      </c>
      <c r="G17" s="54">
        <v>3198</v>
      </c>
      <c r="H17" s="54">
        <v>0</v>
      </c>
      <c r="I17" s="54">
        <v>0</v>
      </c>
      <c r="J17" s="54">
        <v>150115.01</v>
      </c>
      <c r="K17" s="54">
        <v>3198</v>
      </c>
      <c r="L17" s="54">
        <v>51779.89</v>
      </c>
      <c r="M17" s="55">
        <v>3597263.95</v>
      </c>
      <c r="N17" s="54">
        <v>3597263.95</v>
      </c>
      <c r="O17" s="56">
        <v>-1.027729E-10</v>
      </c>
      <c r="R17" s="57"/>
      <c r="S17" s="57"/>
    </row>
    <row r="18" spans="2:19" ht="22.2" customHeight="1" thickBot="1" x14ac:dyDescent="0.35">
      <c r="B18" s="428" t="s">
        <v>66</v>
      </c>
      <c r="C18" s="429"/>
      <c r="D18" s="55">
        <v>582696650.14999998</v>
      </c>
      <c r="E18" s="55">
        <v>0</v>
      </c>
      <c r="F18" s="55">
        <v>9868056.5899999999</v>
      </c>
      <c r="G18" s="55">
        <v>271209.56</v>
      </c>
      <c r="H18" s="55">
        <v>954712.62</v>
      </c>
      <c r="I18" s="55">
        <v>0</v>
      </c>
      <c r="J18" s="55">
        <v>4055792.33</v>
      </c>
      <c r="K18" s="55">
        <v>266985.67</v>
      </c>
      <c r="L18" s="55">
        <v>435711.41</v>
      </c>
      <c r="M18" s="55">
        <v>589032139.50999999</v>
      </c>
      <c r="N18" s="55">
        <v>164638028.72</v>
      </c>
      <c r="O18" s="56">
        <v>424394110.79000002</v>
      </c>
      <c r="R18" s="57"/>
      <c r="S18" s="57"/>
    </row>
    <row r="19" spans="2:19" ht="57.6" customHeight="1" thickBot="1" x14ac:dyDescent="0.35">
      <c r="B19" s="430" t="s">
        <v>67</v>
      </c>
      <c r="C19" s="431"/>
      <c r="D19" s="59" t="s">
        <v>68</v>
      </c>
      <c r="E19" s="59" t="s">
        <v>68</v>
      </c>
      <c r="F19" s="59" t="s">
        <v>68</v>
      </c>
      <c r="G19" s="60">
        <v>4349.28</v>
      </c>
      <c r="H19" s="59" t="s">
        <v>68</v>
      </c>
      <c r="I19" s="59" t="s">
        <v>68</v>
      </c>
      <c r="J19" s="59" t="s">
        <v>68</v>
      </c>
      <c r="K19" s="60">
        <v>0</v>
      </c>
      <c r="L19" s="59" t="s">
        <v>68</v>
      </c>
      <c r="M19" s="59" t="s">
        <v>68</v>
      </c>
      <c r="N19" s="59" t="s">
        <v>68</v>
      </c>
      <c r="O19" s="61" t="s">
        <v>68</v>
      </c>
    </row>
    <row r="20" spans="2:19" ht="6" customHeight="1" thickTop="1" x14ac:dyDescent="0.3"/>
    <row r="21" spans="2:19" ht="9.6" customHeight="1" x14ac:dyDescent="0.3">
      <c r="B21" s="62" t="s">
        <v>69</v>
      </c>
    </row>
    <row r="22" spans="2:19" ht="10.8" customHeight="1" x14ac:dyDescent="0.3">
      <c r="B22" s="62" t="s">
        <v>70</v>
      </c>
    </row>
    <row r="23" spans="2:19" ht="10.199999999999999" customHeight="1" x14ac:dyDescent="0.3">
      <c r="B23" s="62" t="s">
        <v>71</v>
      </c>
    </row>
    <row r="24" spans="2:19" ht="38.4" customHeight="1" x14ac:dyDescent="0.3">
      <c r="M24" s="57"/>
    </row>
    <row r="25" spans="2:19" x14ac:dyDescent="0.3">
      <c r="C25" s="432" t="s">
        <v>72</v>
      </c>
      <c r="D25" s="432"/>
      <c r="G25" s="432" t="s">
        <v>72</v>
      </c>
      <c r="H25" s="432"/>
      <c r="I25" s="432"/>
      <c r="L25" s="432" t="s">
        <v>73</v>
      </c>
      <c r="M25" s="432"/>
      <c r="N25" s="432"/>
    </row>
    <row r="26" spans="2:19" ht="30" customHeight="1" x14ac:dyDescent="0.3">
      <c r="C26" s="437" t="s">
        <v>74</v>
      </c>
      <c r="D26" s="437"/>
      <c r="E26" s="63"/>
      <c r="F26" s="63"/>
      <c r="G26" s="437" t="s">
        <v>75</v>
      </c>
      <c r="H26" s="437"/>
      <c r="I26" s="437"/>
      <c r="J26" s="63"/>
      <c r="K26" s="63"/>
      <c r="L26" s="438" t="s">
        <v>76</v>
      </c>
      <c r="M26" s="438"/>
      <c r="N26" s="438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showGridLines="0" showOutlineSymbols="0" workbookViewId="0">
      <selection activeCell="F16" sqref="F16"/>
    </sheetView>
  </sheetViews>
  <sheetFormatPr defaultColWidth="9.109375" defaultRowHeight="14.4" x14ac:dyDescent="0.3"/>
  <cols>
    <col min="1" max="1" width="2.44140625" style="48" customWidth="1"/>
    <col min="2" max="2" width="4.44140625" style="48" customWidth="1"/>
    <col min="3" max="3" width="32.44140625" style="48" customWidth="1"/>
    <col min="4" max="4" width="16.77734375" style="48" customWidth="1"/>
    <col min="5" max="5" width="16.44140625" style="48" customWidth="1"/>
    <col min="6" max="6" width="15.21875" style="48" customWidth="1"/>
    <col min="7" max="7" width="15.109375" style="48" customWidth="1"/>
    <col min="8" max="8" width="15.21875" style="48" customWidth="1"/>
    <col min="9" max="9" width="4.88671875" style="48" customWidth="1"/>
    <col min="10" max="16384" width="9.109375" style="48"/>
  </cols>
  <sheetData>
    <row r="2" spans="1:9" ht="15.6" customHeight="1" x14ac:dyDescent="0.3">
      <c r="A2" s="104"/>
      <c r="B2" s="476" t="s">
        <v>134</v>
      </c>
      <c r="C2" s="476"/>
      <c r="D2" s="209"/>
      <c r="E2" s="209"/>
      <c r="F2" s="209"/>
      <c r="G2" s="209"/>
      <c r="H2" s="106"/>
      <c r="I2" s="104"/>
    </row>
    <row r="3" spans="1:9" x14ac:dyDescent="0.3">
      <c r="A3" s="104"/>
      <c r="B3" s="476"/>
      <c r="C3" s="476"/>
      <c r="D3" s="209"/>
      <c r="E3" s="209"/>
      <c r="F3" s="209"/>
      <c r="G3" s="209"/>
      <c r="H3" s="106"/>
      <c r="I3" s="104"/>
    </row>
    <row r="4" spans="1:9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9.8" customHeight="1" x14ac:dyDescent="0.3">
      <c r="A5" s="104"/>
      <c r="B5" s="448" t="s">
        <v>114</v>
      </c>
      <c r="C5" s="448"/>
      <c r="D5" s="448"/>
      <c r="E5" s="448"/>
      <c r="F5" s="448"/>
      <c r="G5" s="448"/>
      <c r="H5" s="448"/>
      <c r="I5" s="104"/>
    </row>
    <row r="6" spans="1:9" ht="2.4" customHeight="1" thickBot="1" x14ac:dyDescent="0.35">
      <c r="A6" s="104"/>
      <c r="B6" s="105"/>
      <c r="C6" s="105"/>
      <c r="D6" s="105"/>
      <c r="E6" s="105"/>
      <c r="F6" s="105"/>
      <c r="G6" s="105"/>
      <c r="H6" s="210" t="s">
        <v>115</v>
      </c>
      <c r="I6" s="104"/>
    </row>
    <row r="7" spans="1:9" ht="30" thickTop="1" thickBot="1" x14ac:dyDescent="0.35">
      <c r="B7" s="211" t="s">
        <v>78</v>
      </c>
      <c r="C7" s="212" t="s">
        <v>116</v>
      </c>
      <c r="D7" s="213" t="s">
        <v>80</v>
      </c>
      <c r="E7" s="213" t="s">
        <v>40</v>
      </c>
      <c r="F7" s="213" t="s">
        <v>41</v>
      </c>
      <c r="G7" s="213" t="s">
        <v>81</v>
      </c>
      <c r="H7" s="214" t="s">
        <v>82</v>
      </c>
    </row>
    <row r="8" spans="1:9" ht="11.4" customHeight="1" thickBot="1" x14ac:dyDescent="0.35">
      <c r="A8" s="104"/>
      <c r="B8" s="215">
        <v>1</v>
      </c>
      <c r="C8" s="216">
        <v>2</v>
      </c>
      <c r="D8" s="216">
        <v>3</v>
      </c>
      <c r="E8" s="216">
        <v>4</v>
      </c>
      <c r="F8" s="216">
        <v>5</v>
      </c>
      <c r="G8" s="216">
        <v>6</v>
      </c>
      <c r="H8" s="217">
        <v>7</v>
      </c>
      <c r="I8" s="104"/>
    </row>
    <row r="9" spans="1:9" ht="16.2" thickBot="1" x14ac:dyDescent="0.35">
      <c r="A9" s="104"/>
      <c r="B9" s="237">
        <v>1</v>
      </c>
      <c r="C9" s="218" t="s">
        <v>135</v>
      </c>
      <c r="D9" s="219">
        <v>2931.88</v>
      </c>
      <c r="E9" s="219">
        <v>0</v>
      </c>
      <c r="F9" s="219">
        <v>0</v>
      </c>
      <c r="G9" s="219">
        <v>2931.88</v>
      </c>
      <c r="H9" s="220">
        <v>2931.88</v>
      </c>
      <c r="I9" s="104"/>
    </row>
    <row r="10" spans="1:9" ht="16.2" hidden="1" thickBot="1" x14ac:dyDescent="0.35">
      <c r="A10" s="136"/>
      <c r="B10" s="221"/>
      <c r="C10" s="235"/>
      <c r="D10" s="219"/>
      <c r="E10" s="219"/>
      <c r="F10" s="219"/>
      <c r="G10" s="219"/>
      <c r="H10" s="220"/>
      <c r="I10" s="136"/>
    </row>
    <row r="11" spans="1:9" ht="23.4" customHeight="1" thickBot="1" x14ac:dyDescent="0.35">
      <c r="A11" s="104"/>
      <c r="B11" s="225"/>
      <c r="C11" s="226" t="s">
        <v>89</v>
      </c>
      <c r="D11" s="227">
        <f>D9</f>
        <v>2931.88</v>
      </c>
      <c r="E11" s="227">
        <f>E9</f>
        <v>0</v>
      </c>
      <c r="F11" s="227">
        <f>F9</f>
        <v>0</v>
      </c>
      <c r="G11" s="227">
        <f>G9</f>
        <v>2931.88</v>
      </c>
      <c r="H11" s="228">
        <f>H9</f>
        <v>2931.88</v>
      </c>
      <c r="I11" s="136"/>
    </row>
    <row r="12" spans="1:9" ht="15" thickTop="1" x14ac:dyDescent="0.3">
      <c r="B12" s="134"/>
      <c r="C12" s="134"/>
      <c r="D12" s="134"/>
      <c r="E12" s="134"/>
      <c r="F12" s="134"/>
      <c r="G12" s="134"/>
      <c r="H12" s="134"/>
    </row>
    <row r="14" spans="1:9" x14ac:dyDescent="0.3">
      <c r="C14" s="229" t="s">
        <v>90</v>
      </c>
      <c r="D14" s="229"/>
      <c r="E14" s="229" t="s">
        <v>91</v>
      </c>
      <c r="F14" s="229"/>
      <c r="G14" s="432" t="s">
        <v>122</v>
      </c>
      <c r="H14" s="432"/>
    </row>
    <row r="15" spans="1:9" ht="34.799999999999997" customHeight="1" x14ac:dyDescent="0.3">
      <c r="C15" s="230" t="s">
        <v>74</v>
      </c>
      <c r="D15" s="231"/>
      <c r="E15" s="230" t="s">
        <v>75</v>
      </c>
      <c r="F15" s="231"/>
      <c r="G15" s="438" t="s">
        <v>76</v>
      </c>
      <c r="H15" s="438"/>
    </row>
    <row r="30" spans="1:9" ht="16.2" customHeight="1" x14ac:dyDescent="0.3"/>
    <row r="31" spans="1:9" x14ac:dyDescent="0.3">
      <c r="A31" s="104"/>
      <c r="B31" s="166"/>
      <c r="C31" s="166"/>
      <c r="D31" s="166"/>
      <c r="E31" s="166"/>
      <c r="F31" s="166"/>
      <c r="G31" s="166"/>
      <c r="H31" s="166"/>
      <c r="I31" s="104"/>
    </row>
  </sheetData>
  <mergeCells count="4">
    <mergeCell ref="B2:C3"/>
    <mergeCell ref="B5:H5"/>
    <mergeCell ref="G14:H14"/>
    <mergeCell ref="G15:H15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showOutlineSymbols="0" topLeftCell="A16" zoomScale="70" zoomScaleNormal="70" workbookViewId="0">
      <selection activeCell="M24" sqref="M24"/>
    </sheetView>
  </sheetViews>
  <sheetFormatPr defaultColWidth="9.109375" defaultRowHeight="14.4" x14ac:dyDescent="0.3"/>
  <cols>
    <col min="1" max="1" width="3.88671875" style="48" customWidth="1"/>
    <col min="2" max="2" width="5.109375" style="48" customWidth="1"/>
    <col min="3" max="3" width="33.44140625" style="48" customWidth="1"/>
    <col min="4" max="4" width="15.5546875" style="48" customWidth="1"/>
    <col min="5" max="5" width="10.44140625" style="48" bestFit="1" customWidth="1"/>
    <col min="6" max="6" width="12.88671875" style="48" customWidth="1"/>
    <col min="7" max="7" width="14.21875" style="48" customWidth="1"/>
    <col min="8" max="8" width="11" style="48" customWidth="1"/>
    <col min="9" max="9" width="10.44140625" style="48" bestFit="1" customWidth="1"/>
    <col min="10" max="10" width="14.5546875" style="48" customWidth="1"/>
    <col min="11" max="11" width="14.88671875" style="48" customWidth="1"/>
    <col min="12" max="12" width="11" style="48" customWidth="1"/>
    <col min="13" max="13" width="15.5546875" style="48" customWidth="1"/>
    <col min="14" max="14" width="15.33203125" style="48" customWidth="1"/>
    <col min="15" max="15" width="15.44140625" style="48" customWidth="1"/>
    <col min="16" max="16" width="2.21875" style="48" customWidth="1"/>
    <col min="17" max="17" width="1" style="48" customWidth="1"/>
    <col min="18" max="19" width="14.88671875" style="48" bestFit="1" customWidth="1"/>
    <col min="20" max="16384" width="9.109375" style="48"/>
  </cols>
  <sheetData>
    <row r="2" spans="2:19" x14ac:dyDescent="0.3">
      <c r="B2" s="422" t="s">
        <v>119</v>
      </c>
      <c r="C2" s="422"/>
      <c r="D2" s="422"/>
      <c r="M2" s="423"/>
      <c r="N2" s="423"/>
      <c r="O2" s="423"/>
    </row>
    <row r="3" spans="2:19" x14ac:dyDescent="0.3">
      <c r="B3" s="422"/>
      <c r="C3" s="422"/>
      <c r="D3" s="422"/>
      <c r="M3" s="423"/>
      <c r="N3" s="423"/>
      <c r="O3" s="423"/>
    </row>
    <row r="4" spans="2:19" ht="17.399999999999999" x14ac:dyDescent="0.35">
      <c r="B4" s="424" t="s">
        <v>36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9"/>
    </row>
    <row r="5" spans="2:19" ht="1.2" customHeight="1" thickBot="1" x14ac:dyDescent="0.35">
      <c r="B5" s="425"/>
      <c r="C5" s="425"/>
      <c r="D5" s="425"/>
      <c r="E5" s="425"/>
      <c r="F5" s="425"/>
      <c r="G5" s="425"/>
      <c r="H5" s="425"/>
      <c r="I5" s="425"/>
      <c r="J5" s="425"/>
      <c r="K5" s="425"/>
      <c r="M5" s="50"/>
    </row>
    <row r="6" spans="2:19" ht="14.4" customHeight="1" thickTop="1" thickBot="1" x14ac:dyDescent="0.35">
      <c r="B6" s="433" t="s">
        <v>37</v>
      </c>
      <c r="C6" s="435" t="s">
        <v>38</v>
      </c>
      <c r="D6" s="435" t="s">
        <v>39</v>
      </c>
      <c r="E6" s="435" t="s">
        <v>40</v>
      </c>
      <c r="F6" s="435"/>
      <c r="G6" s="435"/>
      <c r="H6" s="435"/>
      <c r="I6" s="435" t="s">
        <v>41</v>
      </c>
      <c r="J6" s="435"/>
      <c r="K6" s="435"/>
      <c r="L6" s="435"/>
      <c r="M6" s="435" t="s">
        <v>42</v>
      </c>
      <c r="N6" s="439" t="s">
        <v>43</v>
      </c>
      <c r="O6" s="426" t="s">
        <v>44</v>
      </c>
    </row>
    <row r="7" spans="2:19" ht="28.2" thickBot="1" x14ac:dyDescent="0.35">
      <c r="B7" s="434"/>
      <c r="C7" s="436"/>
      <c r="D7" s="436"/>
      <c r="E7" s="51" t="s">
        <v>45</v>
      </c>
      <c r="F7" s="51" t="s">
        <v>46</v>
      </c>
      <c r="G7" s="51" t="s">
        <v>47</v>
      </c>
      <c r="H7" s="51" t="s">
        <v>48</v>
      </c>
      <c r="I7" s="51" t="s">
        <v>45</v>
      </c>
      <c r="J7" s="51" t="s">
        <v>49</v>
      </c>
      <c r="K7" s="51" t="s">
        <v>47</v>
      </c>
      <c r="L7" s="51" t="s">
        <v>48</v>
      </c>
      <c r="M7" s="436"/>
      <c r="N7" s="440"/>
      <c r="O7" s="427"/>
    </row>
    <row r="8" spans="2:19" ht="19.2" customHeight="1" thickBot="1" x14ac:dyDescent="0.35">
      <c r="B8" s="52" t="s">
        <v>13</v>
      </c>
      <c r="C8" s="53" t="s">
        <v>50</v>
      </c>
      <c r="D8" s="54">
        <v>405420499.69999999</v>
      </c>
      <c r="E8" s="54">
        <v>0</v>
      </c>
      <c r="F8" s="54">
        <v>6806950.6299999999</v>
      </c>
      <c r="G8" s="54">
        <v>2260442.4300000002</v>
      </c>
      <c r="H8" s="54">
        <v>98463.79</v>
      </c>
      <c r="I8" s="54">
        <v>0</v>
      </c>
      <c r="J8" s="54">
        <v>1319148.52</v>
      </c>
      <c r="K8" s="54">
        <v>746018.71</v>
      </c>
      <c r="L8" s="54">
        <v>5309.96</v>
      </c>
      <c r="M8" s="55">
        <v>412515879.36000001</v>
      </c>
      <c r="N8" s="54">
        <v>131128141.34999999</v>
      </c>
      <c r="O8" s="56">
        <v>281387738.00999999</v>
      </c>
      <c r="R8" s="57"/>
      <c r="S8" s="57"/>
    </row>
    <row r="9" spans="2:19" ht="20.399999999999999" customHeight="1" thickBot="1" x14ac:dyDescent="0.35">
      <c r="B9" s="52" t="s">
        <v>51</v>
      </c>
      <c r="C9" s="53" t="s">
        <v>52</v>
      </c>
      <c r="D9" s="54">
        <v>192688957.94999999</v>
      </c>
      <c r="E9" s="54">
        <v>0</v>
      </c>
      <c r="F9" s="54">
        <v>0</v>
      </c>
      <c r="G9" s="54">
        <v>1580185.36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5">
        <v>194269143.31</v>
      </c>
      <c r="N9" s="54">
        <v>0</v>
      </c>
      <c r="O9" s="56">
        <v>194269143.31</v>
      </c>
      <c r="R9" s="57"/>
      <c r="S9" s="57"/>
    </row>
    <row r="10" spans="2:19" ht="59.4" customHeight="1" thickBot="1" x14ac:dyDescent="0.35">
      <c r="B10" s="52" t="s">
        <v>53</v>
      </c>
      <c r="C10" s="53" t="s">
        <v>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4">
        <v>0</v>
      </c>
      <c r="O10" s="56">
        <v>0</v>
      </c>
      <c r="R10" s="57"/>
      <c r="S10" s="57"/>
    </row>
    <row r="11" spans="2:19" ht="29.4" thickBot="1" x14ac:dyDescent="0.35">
      <c r="B11" s="52" t="s">
        <v>55</v>
      </c>
      <c r="C11" s="53" t="s">
        <v>56</v>
      </c>
      <c r="D11" s="54">
        <v>159788902.63999999</v>
      </c>
      <c r="E11" s="54">
        <v>0</v>
      </c>
      <c r="F11" s="54">
        <v>1748425.68</v>
      </c>
      <c r="G11" s="54">
        <v>41653.5</v>
      </c>
      <c r="H11" s="54">
        <v>0</v>
      </c>
      <c r="I11" s="54">
        <v>0</v>
      </c>
      <c r="J11" s="54">
        <v>201838.55</v>
      </c>
      <c r="K11" s="54">
        <v>28765</v>
      </c>
      <c r="L11" s="54">
        <v>0</v>
      </c>
      <c r="M11" s="55">
        <v>161348378.27000001</v>
      </c>
      <c r="N11" s="54">
        <v>75085227.810000002</v>
      </c>
      <c r="O11" s="56">
        <v>86263150.459999993</v>
      </c>
      <c r="R11" s="57"/>
      <c r="S11" s="57"/>
    </row>
    <row r="12" spans="2:19" ht="24.6" customHeight="1" thickBot="1" x14ac:dyDescent="0.35">
      <c r="B12" s="52" t="s">
        <v>57</v>
      </c>
      <c r="C12" s="53" t="s">
        <v>58</v>
      </c>
      <c r="D12" s="54">
        <v>5469317.4800000004</v>
      </c>
      <c r="E12" s="54">
        <v>0</v>
      </c>
      <c r="F12" s="54">
        <v>193174.07</v>
      </c>
      <c r="G12" s="54">
        <v>0</v>
      </c>
      <c r="H12" s="54">
        <v>0</v>
      </c>
      <c r="I12" s="54">
        <v>0</v>
      </c>
      <c r="J12" s="54">
        <v>26634.1</v>
      </c>
      <c r="K12" s="54">
        <v>195952.27</v>
      </c>
      <c r="L12" s="54">
        <v>0</v>
      </c>
      <c r="M12" s="55">
        <v>5439905.1799999997</v>
      </c>
      <c r="N12" s="54">
        <v>4741814.01</v>
      </c>
      <c r="O12" s="56">
        <v>698091.17</v>
      </c>
      <c r="R12" s="57"/>
      <c r="S12" s="57"/>
    </row>
    <row r="13" spans="2:19" ht="24.6" customHeight="1" thickBot="1" x14ac:dyDescent="0.35">
      <c r="B13" s="52" t="s">
        <v>59</v>
      </c>
      <c r="C13" s="53" t="s">
        <v>60</v>
      </c>
      <c r="D13" s="54">
        <v>1187888.68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5">
        <v>1187888.68</v>
      </c>
      <c r="N13" s="54">
        <v>1174155.54</v>
      </c>
      <c r="O13" s="56">
        <v>13733.14</v>
      </c>
      <c r="R13" s="57"/>
      <c r="S13" s="57"/>
    </row>
    <row r="14" spans="2:19" ht="24.6" customHeight="1" thickBot="1" x14ac:dyDescent="0.35">
      <c r="B14" s="52" t="s">
        <v>61</v>
      </c>
      <c r="C14" s="53" t="s">
        <v>62</v>
      </c>
      <c r="D14" s="54">
        <v>46285432.950000003</v>
      </c>
      <c r="E14" s="54">
        <v>0</v>
      </c>
      <c r="F14" s="54">
        <v>4865350.88</v>
      </c>
      <c r="G14" s="54">
        <v>638603.56999999995</v>
      </c>
      <c r="H14" s="54">
        <v>98463.79</v>
      </c>
      <c r="I14" s="54">
        <v>0</v>
      </c>
      <c r="J14" s="54">
        <v>1090675.8700000001</v>
      </c>
      <c r="K14" s="54">
        <v>521301.44</v>
      </c>
      <c r="L14" s="54">
        <v>5309.96</v>
      </c>
      <c r="M14" s="55">
        <v>50270563.920000002</v>
      </c>
      <c r="N14" s="54">
        <v>50126943.990000002</v>
      </c>
      <c r="O14" s="56">
        <v>143619.929999999</v>
      </c>
      <c r="R14" s="57"/>
      <c r="S14" s="57"/>
    </row>
    <row r="15" spans="2:19" ht="22.2" customHeight="1" thickBot="1" x14ac:dyDescent="0.35">
      <c r="B15" s="58" t="s">
        <v>18</v>
      </c>
      <c r="C15" s="53" t="s">
        <v>63</v>
      </c>
      <c r="D15" s="54">
        <v>206362.81</v>
      </c>
      <c r="E15" s="54">
        <v>0</v>
      </c>
      <c r="F15" s="54">
        <v>797405.7</v>
      </c>
      <c r="G15" s="54">
        <v>0</v>
      </c>
      <c r="H15" s="54">
        <v>0</v>
      </c>
      <c r="I15" s="54">
        <v>0</v>
      </c>
      <c r="J15" s="54">
        <v>9982.56</v>
      </c>
      <c r="K15" s="54">
        <v>41653.5</v>
      </c>
      <c r="L15" s="54">
        <v>0</v>
      </c>
      <c r="M15" s="55">
        <v>952132.45</v>
      </c>
      <c r="N15" s="54">
        <v>0</v>
      </c>
      <c r="O15" s="56">
        <v>952132.45</v>
      </c>
      <c r="R15" s="57"/>
      <c r="S15" s="57"/>
    </row>
    <row r="16" spans="2:19" ht="31.8" customHeight="1" thickBot="1" x14ac:dyDescent="0.35">
      <c r="B16" s="58" t="s">
        <v>20</v>
      </c>
      <c r="C16" s="53" t="s">
        <v>64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5">
        <v>0</v>
      </c>
      <c r="N16" s="54">
        <v>0</v>
      </c>
      <c r="O16" s="56">
        <v>0</v>
      </c>
      <c r="R16" s="57"/>
      <c r="S16" s="57"/>
    </row>
    <row r="17" spans="2:19" ht="20.399999999999999" customHeight="1" thickBot="1" x14ac:dyDescent="0.35">
      <c r="B17" s="58" t="s">
        <v>22</v>
      </c>
      <c r="C17" s="53" t="s">
        <v>65</v>
      </c>
      <c r="D17" s="54">
        <v>2266763.08</v>
      </c>
      <c r="E17" s="54">
        <v>0</v>
      </c>
      <c r="F17" s="54">
        <v>151364.10999999999</v>
      </c>
      <c r="G17" s="54">
        <v>21697.200000000001</v>
      </c>
      <c r="H17" s="54">
        <v>0</v>
      </c>
      <c r="I17" s="54">
        <v>0</v>
      </c>
      <c r="J17" s="54">
        <v>95856.43</v>
      </c>
      <c r="K17" s="54">
        <v>21697.200000000001</v>
      </c>
      <c r="L17" s="54">
        <v>0</v>
      </c>
      <c r="M17" s="55">
        <v>2322270.7599999998</v>
      </c>
      <c r="N17" s="54">
        <v>2313919.5699999998</v>
      </c>
      <c r="O17" s="56">
        <v>8351.1900000000496</v>
      </c>
      <c r="R17" s="57"/>
      <c r="S17" s="57"/>
    </row>
    <row r="18" spans="2:19" ht="22.2" customHeight="1" thickBot="1" x14ac:dyDescent="0.35">
      <c r="B18" s="428" t="s">
        <v>66</v>
      </c>
      <c r="C18" s="429"/>
      <c r="D18" s="55">
        <v>407893625.58999997</v>
      </c>
      <c r="E18" s="55">
        <v>0</v>
      </c>
      <c r="F18" s="55">
        <v>7755720.4400000004</v>
      </c>
      <c r="G18" s="55">
        <v>2282139.63</v>
      </c>
      <c r="H18" s="55">
        <v>98463.79</v>
      </c>
      <c r="I18" s="55">
        <v>0</v>
      </c>
      <c r="J18" s="55">
        <v>1424987.51</v>
      </c>
      <c r="K18" s="55">
        <v>809369.41</v>
      </c>
      <c r="L18" s="55">
        <v>5309.96</v>
      </c>
      <c r="M18" s="55">
        <v>415790282.56999999</v>
      </c>
      <c r="N18" s="55">
        <v>133442060.92</v>
      </c>
      <c r="O18" s="56">
        <v>282348221.64999998</v>
      </c>
      <c r="R18" s="57"/>
      <c r="S18" s="57"/>
    </row>
    <row r="19" spans="2:19" ht="57.6" customHeight="1" thickBot="1" x14ac:dyDescent="0.35">
      <c r="B19" s="430" t="s">
        <v>67</v>
      </c>
      <c r="C19" s="431"/>
      <c r="D19" s="59" t="s">
        <v>68</v>
      </c>
      <c r="E19" s="59" t="s">
        <v>68</v>
      </c>
      <c r="F19" s="59" t="s">
        <v>68</v>
      </c>
      <c r="G19" s="60">
        <v>0</v>
      </c>
      <c r="H19" s="59" t="s">
        <v>68</v>
      </c>
      <c r="I19" s="59" t="s">
        <v>68</v>
      </c>
      <c r="J19" s="59" t="s">
        <v>68</v>
      </c>
      <c r="K19" s="60">
        <v>0</v>
      </c>
      <c r="L19" s="59" t="s">
        <v>68</v>
      </c>
      <c r="M19" s="59" t="s">
        <v>68</v>
      </c>
      <c r="N19" s="59" t="s">
        <v>68</v>
      </c>
      <c r="O19" s="61" t="s">
        <v>68</v>
      </c>
    </row>
    <row r="20" spans="2:19" ht="6" customHeight="1" thickTop="1" x14ac:dyDescent="0.3"/>
    <row r="21" spans="2:19" ht="9.6" customHeight="1" x14ac:dyDescent="0.3">
      <c r="B21" s="62" t="s">
        <v>69</v>
      </c>
    </row>
    <row r="22" spans="2:19" ht="10.8" customHeight="1" x14ac:dyDescent="0.3">
      <c r="B22" s="62" t="s">
        <v>70</v>
      </c>
    </row>
    <row r="23" spans="2:19" ht="10.199999999999999" customHeight="1" x14ac:dyDescent="0.3">
      <c r="B23" s="62" t="s">
        <v>71</v>
      </c>
    </row>
    <row r="24" spans="2:19" ht="38.4" customHeight="1" x14ac:dyDescent="0.3">
      <c r="M24" s="57"/>
    </row>
    <row r="25" spans="2:19" x14ac:dyDescent="0.3">
      <c r="C25" s="432" t="s">
        <v>72</v>
      </c>
      <c r="D25" s="432"/>
      <c r="G25" s="432" t="s">
        <v>72</v>
      </c>
      <c r="H25" s="432"/>
      <c r="I25" s="432"/>
      <c r="L25" s="432" t="s">
        <v>73</v>
      </c>
      <c r="M25" s="432"/>
      <c r="N25" s="432"/>
    </row>
    <row r="26" spans="2:19" ht="30" customHeight="1" x14ac:dyDescent="0.3">
      <c r="C26" s="437" t="s">
        <v>74</v>
      </c>
      <c r="D26" s="437"/>
      <c r="E26" s="63"/>
      <c r="F26" s="63"/>
      <c r="G26" s="437" t="s">
        <v>75</v>
      </c>
      <c r="H26" s="437"/>
      <c r="I26" s="437"/>
      <c r="J26" s="63"/>
      <c r="K26" s="63"/>
      <c r="L26" s="438" t="s">
        <v>76</v>
      </c>
      <c r="M26" s="438"/>
      <c r="N26" s="438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5"/>
  <sheetViews>
    <sheetView showGridLines="0" showOutlineSymbols="0" topLeftCell="A220" workbookViewId="0">
      <selection activeCell="O13" sqref="O13"/>
    </sheetView>
  </sheetViews>
  <sheetFormatPr defaultColWidth="9.109375" defaultRowHeight="14.4" x14ac:dyDescent="0.3"/>
  <cols>
    <col min="1" max="1" width="2.44140625" style="48" customWidth="1"/>
    <col min="2" max="2" width="4.44140625" style="48" customWidth="1"/>
    <col min="3" max="3" width="39.33203125" style="48" customWidth="1"/>
    <col min="4" max="4" width="16.77734375" style="48" customWidth="1"/>
    <col min="5" max="5" width="16.44140625" style="48" customWidth="1"/>
    <col min="6" max="6" width="15.21875" style="48" customWidth="1"/>
    <col min="7" max="7" width="15.109375" style="48" customWidth="1"/>
    <col min="8" max="8" width="15.21875" style="48" customWidth="1"/>
    <col min="9" max="9" width="4.88671875" style="48" customWidth="1"/>
    <col min="10" max="10" width="2.44140625" style="48" customWidth="1"/>
    <col min="11" max="11" width="10.109375" style="48" customWidth="1"/>
    <col min="12" max="16384" width="9.109375" style="48"/>
  </cols>
  <sheetData>
    <row r="2" spans="1:11" ht="15.6" customHeight="1" x14ac:dyDescent="0.3">
      <c r="A2" s="104"/>
      <c r="B2" s="476" t="s">
        <v>119</v>
      </c>
      <c r="C2" s="476"/>
      <c r="D2" s="209"/>
      <c r="E2" s="209"/>
      <c r="F2" s="209"/>
      <c r="G2" s="209"/>
      <c r="H2" s="106"/>
      <c r="I2" s="104"/>
    </row>
    <row r="3" spans="1:11" x14ac:dyDescent="0.3">
      <c r="A3" s="104"/>
      <c r="B3" s="476"/>
      <c r="C3" s="476"/>
      <c r="D3" s="209"/>
      <c r="E3" s="209"/>
      <c r="F3" s="209"/>
      <c r="G3" s="209"/>
      <c r="H3" s="106"/>
      <c r="I3" s="104"/>
    </row>
    <row r="4" spans="1:11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11" ht="19.8" customHeight="1" x14ac:dyDescent="0.3">
      <c r="A5" s="104"/>
      <c r="B5" s="448" t="s">
        <v>114</v>
      </c>
      <c r="C5" s="448"/>
      <c r="D5" s="448"/>
      <c r="E5" s="448"/>
      <c r="F5" s="448"/>
      <c r="G5" s="448"/>
      <c r="H5" s="448"/>
      <c r="I5" s="104"/>
    </row>
    <row r="6" spans="1:11" ht="2.4" customHeight="1" thickBot="1" x14ac:dyDescent="0.35">
      <c r="A6" s="104"/>
      <c r="B6" s="105"/>
      <c r="C6" s="105"/>
      <c r="D6" s="105"/>
      <c r="E6" s="105"/>
      <c r="F6" s="105"/>
      <c r="G6" s="105"/>
      <c r="H6" s="210" t="s">
        <v>115</v>
      </c>
      <c r="I6" s="104"/>
    </row>
    <row r="7" spans="1:11" ht="30" thickTop="1" thickBot="1" x14ac:dyDescent="0.35">
      <c r="B7" s="211" t="s">
        <v>78</v>
      </c>
      <c r="C7" s="212" t="s">
        <v>116</v>
      </c>
      <c r="D7" s="213" t="s">
        <v>80</v>
      </c>
      <c r="E7" s="213" t="s">
        <v>40</v>
      </c>
      <c r="F7" s="213" t="s">
        <v>41</v>
      </c>
      <c r="G7" s="213" t="s">
        <v>81</v>
      </c>
      <c r="H7" s="214" t="s">
        <v>82</v>
      </c>
    </row>
    <row r="8" spans="1:11" ht="11.4" customHeight="1" thickBot="1" x14ac:dyDescent="0.35">
      <c r="A8" s="104"/>
      <c r="B8" s="215">
        <v>1</v>
      </c>
      <c r="C8" s="216">
        <v>2</v>
      </c>
      <c r="D8" s="216">
        <v>3</v>
      </c>
      <c r="E8" s="216">
        <v>4</v>
      </c>
      <c r="F8" s="216">
        <v>5</v>
      </c>
      <c r="G8" s="216">
        <v>6</v>
      </c>
      <c r="H8" s="217">
        <v>7</v>
      </c>
      <c r="I8" s="104"/>
    </row>
    <row r="9" spans="1:11" ht="29.4" thickBot="1" x14ac:dyDescent="0.35">
      <c r="A9" s="104"/>
      <c r="B9" s="215">
        <v>1</v>
      </c>
      <c r="C9" s="218" t="s">
        <v>136</v>
      </c>
      <c r="D9" s="238">
        <v>1845</v>
      </c>
      <c r="E9" s="238">
        <v>0</v>
      </c>
      <c r="F9" s="238">
        <v>0</v>
      </c>
      <c r="G9" s="238">
        <v>1845</v>
      </c>
      <c r="H9" s="239">
        <v>0</v>
      </c>
      <c r="I9" s="104"/>
      <c r="K9" s="57"/>
    </row>
    <row r="10" spans="1:11" ht="29.4" thickBot="1" x14ac:dyDescent="0.35">
      <c r="A10" s="104"/>
      <c r="B10" s="215">
        <v>2</v>
      </c>
      <c r="C10" s="218" t="s">
        <v>137</v>
      </c>
      <c r="D10" s="238">
        <v>1845</v>
      </c>
      <c r="E10" s="238">
        <v>0</v>
      </c>
      <c r="F10" s="238">
        <v>0</v>
      </c>
      <c r="G10" s="238">
        <v>1845</v>
      </c>
      <c r="H10" s="239">
        <v>0</v>
      </c>
      <c r="I10" s="104"/>
      <c r="K10" s="57"/>
    </row>
    <row r="11" spans="1:11" ht="29.4" thickBot="1" x14ac:dyDescent="0.35">
      <c r="A11" s="104"/>
      <c r="B11" s="215">
        <v>3</v>
      </c>
      <c r="C11" s="218" t="s">
        <v>138</v>
      </c>
      <c r="D11" s="238">
        <v>1845</v>
      </c>
      <c r="E11" s="238">
        <v>0</v>
      </c>
      <c r="F11" s="238">
        <v>0</v>
      </c>
      <c r="G11" s="238">
        <v>1845</v>
      </c>
      <c r="H11" s="239">
        <v>0</v>
      </c>
      <c r="I11" s="104"/>
      <c r="K11" s="57"/>
    </row>
    <row r="12" spans="1:11" ht="29.4" thickBot="1" x14ac:dyDescent="0.35">
      <c r="A12" s="104"/>
      <c r="B12" s="215">
        <v>4</v>
      </c>
      <c r="C12" s="218" t="s">
        <v>139</v>
      </c>
      <c r="D12" s="238">
        <v>1845</v>
      </c>
      <c r="E12" s="238">
        <v>0</v>
      </c>
      <c r="F12" s="238">
        <v>0</v>
      </c>
      <c r="G12" s="238">
        <v>1845</v>
      </c>
      <c r="H12" s="239">
        <v>0</v>
      </c>
      <c r="I12" s="104"/>
      <c r="K12" s="57"/>
    </row>
    <row r="13" spans="1:11" ht="29.4" thickBot="1" x14ac:dyDescent="0.35">
      <c r="A13" s="104"/>
      <c r="B13" s="215">
        <v>5</v>
      </c>
      <c r="C13" s="218" t="s">
        <v>140</v>
      </c>
      <c r="D13" s="238">
        <v>1845</v>
      </c>
      <c r="E13" s="238">
        <v>0</v>
      </c>
      <c r="F13" s="238">
        <v>0</v>
      </c>
      <c r="G13" s="238">
        <v>1845</v>
      </c>
      <c r="H13" s="239">
        <v>0</v>
      </c>
      <c r="I13" s="104"/>
      <c r="K13" s="57"/>
    </row>
    <row r="14" spans="1:11" ht="29.4" thickBot="1" x14ac:dyDescent="0.35">
      <c r="A14" s="104"/>
      <c r="B14" s="215">
        <v>6</v>
      </c>
      <c r="C14" s="240" t="s">
        <v>141</v>
      </c>
      <c r="D14" s="238">
        <v>1845</v>
      </c>
      <c r="E14" s="238">
        <v>0</v>
      </c>
      <c r="F14" s="238">
        <v>0</v>
      </c>
      <c r="G14" s="238">
        <v>1845</v>
      </c>
      <c r="H14" s="239">
        <v>0</v>
      </c>
      <c r="I14" s="104"/>
      <c r="K14" s="57"/>
    </row>
    <row r="15" spans="1:11" ht="29.4" thickBot="1" x14ac:dyDescent="0.35">
      <c r="A15" s="104"/>
      <c r="B15" s="215">
        <v>7</v>
      </c>
      <c r="C15" s="240" t="s">
        <v>142</v>
      </c>
      <c r="D15" s="238">
        <v>0</v>
      </c>
      <c r="E15" s="238">
        <v>1697.4</v>
      </c>
      <c r="F15" s="238">
        <v>0</v>
      </c>
      <c r="G15" s="238">
        <v>1697.4</v>
      </c>
      <c r="H15" s="239">
        <v>0</v>
      </c>
      <c r="I15" s="104"/>
      <c r="K15" s="57"/>
    </row>
    <row r="16" spans="1:11" ht="29.4" thickBot="1" x14ac:dyDescent="0.35">
      <c r="A16" s="104"/>
      <c r="B16" s="215">
        <v>8</v>
      </c>
      <c r="C16" s="240" t="s">
        <v>143</v>
      </c>
      <c r="D16" s="238">
        <v>1845</v>
      </c>
      <c r="E16" s="238">
        <v>0</v>
      </c>
      <c r="F16" s="238">
        <v>0</v>
      </c>
      <c r="G16" s="238">
        <v>1845</v>
      </c>
      <c r="H16" s="239">
        <v>0</v>
      </c>
      <c r="I16" s="104"/>
      <c r="K16" s="57"/>
    </row>
    <row r="17" spans="1:11" ht="29.4" thickBot="1" x14ac:dyDescent="0.35">
      <c r="A17" s="104"/>
      <c r="B17" s="215">
        <v>9</v>
      </c>
      <c r="C17" s="218" t="s">
        <v>144</v>
      </c>
      <c r="D17" s="238">
        <v>1845</v>
      </c>
      <c r="E17" s="238">
        <v>0</v>
      </c>
      <c r="F17" s="238">
        <v>0</v>
      </c>
      <c r="G17" s="238">
        <v>1845</v>
      </c>
      <c r="H17" s="239">
        <v>0</v>
      </c>
      <c r="I17" s="104"/>
      <c r="K17" s="57"/>
    </row>
    <row r="18" spans="1:11" ht="29.4" thickBot="1" x14ac:dyDescent="0.35">
      <c r="A18" s="104"/>
      <c r="B18" s="215">
        <v>10</v>
      </c>
      <c r="C18" s="240" t="s">
        <v>145</v>
      </c>
      <c r="D18" s="238">
        <v>0</v>
      </c>
      <c r="E18" s="238">
        <v>1697.4</v>
      </c>
      <c r="F18" s="238">
        <v>0</v>
      </c>
      <c r="G18" s="238">
        <v>1697.4</v>
      </c>
      <c r="H18" s="239">
        <v>0</v>
      </c>
      <c r="I18" s="104"/>
      <c r="K18" s="57"/>
    </row>
    <row r="19" spans="1:11" ht="29.4" thickBot="1" x14ac:dyDescent="0.35">
      <c r="A19" s="104"/>
      <c r="B19" s="215">
        <v>11</v>
      </c>
      <c r="C19" s="218" t="s">
        <v>146</v>
      </c>
      <c r="D19" s="238">
        <v>1845</v>
      </c>
      <c r="E19" s="238">
        <v>0</v>
      </c>
      <c r="F19" s="238">
        <v>0</v>
      </c>
      <c r="G19" s="238">
        <v>1845</v>
      </c>
      <c r="H19" s="239">
        <v>0</v>
      </c>
      <c r="I19" s="104"/>
      <c r="K19" s="57"/>
    </row>
    <row r="20" spans="1:11" ht="29.4" thickBot="1" x14ac:dyDescent="0.35">
      <c r="A20" s="104"/>
      <c r="B20" s="215">
        <v>12</v>
      </c>
      <c r="C20" s="218" t="s">
        <v>147</v>
      </c>
      <c r="D20" s="238">
        <v>1845</v>
      </c>
      <c r="E20" s="238">
        <v>0</v>
      </c>
      <c r="F20" s="238">
        <v>0</v>
      </c>
      <c r="G20" s="238">
        <v>1845</v>
      </c>
      <c r="H20" s="239">
        <v>0</v>
      </c>
      <c r="I20" s="104"/>
      <c r="K20" s="57"/>
    </row>
    <row r="21" spans="1:11" ht="29.4" thickBot="1" x14ac:dyDescent="0.35">
      <c r="A21" s="104"/>
      <c r="B21" s="215">
        <v>13</v>
      </c>
      <c r="C21" s="240" t="s">
        <v>148</v>
      </c>
      <c r="D21" s="238">
        <v>1845</v>
      </c>
      <c r="E21" s="238">
        <v>0</v>
      </c>
      <c r="F21" s="238">
        <v>0</v>
      </c>
      <c r="G21" s="238">
        <v>1845</v>
      </c>
      <c r="H21" s="239">
        <v>0</v>
      </c>
      <c r="I21" s="104"/>
      <c r="K21" s="57"/>
    </row>
    <row r="22" spans="1:11" ht="15.6" customHeight="1" thickBot="1" x14ac:dyDescent="0.35">
      <c r="A22" s="104"/>
      <c r="B22" s="215">
        <v>14</v>
      </c>
      <c r="C22" s="241" t="s">
        <v>149</v>
      </c>
      <c r="D22" s="238">
        <v>1845</v>
      </c>
      <c r="E22" s="238">
        <v>0</v>
      </c>
      <c r="F22" s="238">
        <v>0</v>
      </c>
      <c r="G22" s="238">
        <v>1845</v>
      </c>
      <c r="H22" s="239">
        <v>0</v>
      </c>
      <c r="I22" s="104"/>
      <c r="K22" s="57"/>
    </row>
    <row r="23" spans="1:11" ht="16.2" thickBot="1" x14ac:dyDescent="0.35">
      <c r="A23" s="104"/>
      <c r="B23" s="215">
        <v>15</v>
      </c>
      <c r="C23" s="218" t="s">
        <v>150</v>
      </c>
      <c r="D23" s="238">
        <v>1845</v>
      </c>
      <c r="E23" s="238">
        <v>0</v>
      </c>
      <c r="F23" s="238">
        <v>0</v>
      </c>
      <c r="G23" s="238">
        <v>1845</v>
      </c>
      <c r="H23" s="239">
        <v>0</v>
      </c>
      <c r="I23" s="104"/>
      <c r="K23" s="57"/>
    </row>
    <row r="24" spans="1:11" ht="15.6" customHeight="1" thickBot="1" x14ac:dyDescent="0.35">
      <c r="A24" s="104"/>
      <c r="B24" s="215">
        <v>16</v>
      </c>
      <c r="C24" s="218" t="s">
        <v>151</v>
      </c>
      <c r="D24" s="238">
        <v>1845</v>
      </c>
      <c r="E24" s="238">
        <v>0</v>
      </c>
      <c r="F24" s="238">
        <v>0</v>
      </c>
      <c r="G24" s="238">
        <v>1845</v>
      </c>
      <c r="H24" s="239">
        <v>0</v>
      </c>
      <c r="I24" s="104"/>
      <c r="K24" s="57"/>
    </row>
    <row r="25" spans="1:11" ht="15.6" customHeight="1" thickBot="1" x14ac:dyDescent="0.35">
      <c r="A25" s="104"/>
      <c r="B25" s="215">
        <v>17</v>
      </c>
      <c r="C25" s="218" t="s">
        <v>152</v>
      </c>
      <c r="D25" s="238">
        <v>2223.0300000000002</v>
      </c>
      <c r="E25" s="238">
        <v>0</v>
      </c>
      <c r="F25" s="238">
        <v>0</v>
      </c>
      <c r="G25" s="238">
        <v>2223.0300000000002</v>
      </c>
      <c r="H25" s="239">
        <v>0</v>
      </c>
      <c r="I25" s="104"/>
      <c r="K25" s="57"/>
    </row>
    <row r="26" spans="1:11" ht="16.2" thickBot="1" x14ac:dyDescent="0.35">
      <c r="A26" s="104"/>
      <c r="B26" s="215">
        <v>18</v>
      </c>
      <c r="C26" s="241" t="s">
        <v>153</v>
      </c>
      <c r="D26" s="238">
        <v>1845</v>
      </c>
      <c r="E26" s="238">
        <v>0</v>
      </c>
      <c r="F26" s="238">
        <v>0</v>
      </c>
      <c r="G26" s="238">
        <v>1845</v>
      </c>
      <c r="H26" s="239">
        <v>0</v>
      </c>
      <c r="I26" s="104"/>
      <c r="K26" s="57"/>
    </row>
    <row r="27" spans="1:11" ht="29.4" thickBot="1" x14ac:dyDescent="0.35">
      <c r="A27" s="104"/>
      <c r="B27" s="215">
        <v>19</v>
      </c>
      <c r="C27" s="242" t="s">
        <v>154</v>
      </c>
      <c r="D27" s="238">
        <v>0</v>
      </c>
      <c r="E27" s="238">
        <v>1697.4</v>
      </c>
      <c r="F27" s="238">
        <v>0</v>
      </c>
      <c r="G27" s="238">
        <v>1697.4</v>
      </c>
      <c r="H27" s="239">
        <v>0</v>
      </c>
      <c r="I27" s="104"/>
      <c r="K27" s="57"/>
    </row>
    <row r="28" spans="1:11" ht="29.4" thickBot="1" x14ac:dyDescent="0.35">
      <c r="A28" s="104"/>
      <c r="B28" s="215">
        <v>20</v>
      </c>
      <c r="C28" s="218" t="s">
        <v>155</v>
      </c>
      <c r="D28" s="238">
        <v>1845</v>
      </c>
      <c r="E28" s="238">
        <v>0</v>
      </c>
      <c r="F28" s="238">
        <v>0</v>
      </c>
      <c r="G28" s="238">
        <v>1845</v>
      </c>
      <c r="H28" s="239">
        <v>0</v>
      </c>
      <c r="I28" s="104"/>
      <c r="K28" s="57"/>
    </row>
    <row r="29" spans="1:11" ht="16.2" thickBot="1" x14ac:dyDescent="0.35">
      <c r="A29" s="104"/>
      <c r="B29" s="215">
        <v>21</v>
      </c>
      <c r="C29" s="218" t="s">
        <v>156</v>
      </c>
      <c r="D29" s="238">
        <v>1845</v>
      </c>
      <c r="E29" s="238">
        <v>0</v>
      </c>
      <c r="F29" s="238">
        <v>0</v>
      </c>
      <c r="G29" s="238">
        <v>1845</v>
      </c>
      <c r="H29" s="239">
        <v>0</v>
      </c>
      <c r="I29" s="104"/>
      <c r="K29" s="57"/>
    </row>
    <row r="30" spans="1:11" ht="15.6" customHeight="1" thickBot="1" x14ac:dyDescent="0.35">
      <c r="A30" s="104"/>
      <c r="B30" s="215">
        <v>22</v>
      </c>
      <c r="C30" s="241" t="s">
        <v>157</v>
      </c>
      <c r="D30" s="238">
        <v>1845</v>
      </c>
      <c r="E30" s="238">
        <v>0</v>
      </c>
      <c r="F30" s="238">
        <v>0</v>
      </c>
      <c r="G30" s="238">
        <v>1845</v>
      </c>
      <c r="H30" s="239">
        <v>0</v>
      </c>
      <c r="I30" s="104"/>
      <c r="K30" s="57"/>
    </row>
    <row r="31" spans="1:11" ht="29.4" thickBot="1" x14ac:dyDescent="0.35">
      <c r="A31" s="104"/>
      <c r="B31" s="215">
        <v>23</v>
      </c>
      <c r="C31" s="218" t="s">
        <v>158</v>
      </c>
      <c r="D31" s="238">
        <v>1845</v>
      </c>
      <c r="E31" s="238">
        <v>0</v>
      </c>
      <c r="F31" s="238">
        <v>0</v>
      </c>
      <c r="G31" s="238">
        <v>1845</v>
      </c>
      <c r="H31" s="239">
        <v>0</v>
      </c>
      <c r="I31" s="104"/>
      <c r="K31" s="57"/>
    </row>
    <row r="32" spans="1:11" ht="29.4" thickBot="1" x14ac:dyDescent="0.35">
      <c r="A32" s="104"/>
      <c r="B32" s="215">
        <v>24</v>
      </c>
      <c r="C32" s="240" t="s">
        <v>159</v>
      </c>
      <c r="D32" s="238">
        <v>1845</v>
      </c>
      <c r="E32" s="238">
        <v>0</v>
      </c>
      <c r="F32" s="238">
        <v>0</v>
      </c>
      <c r="G32" s="238">
        <v>1845</v>
      </c>
      <c r="H32" s="239">
        <v>0</v>
      </c>
      <c r="I32" s="104"/>
      <c r="K32" s="57"/>
    </row>
    <row r="33" spans="1:11" ht="29.4" thickBot="1" x14ac:dyDescent="0.35">
      <c r="A33" s="104"/>
      <c r="B33" s="215">
        <v>25</v>
      </c>
      <c r="C33" s="240" t="s">
        <v>160</v>
      </c>
      <c r="D33" s="238">
        <v>0</v>
      </c>
      <c r="E33" s="238">
        <v>1697.4</v>
      </c>
      <c r="F33" s="238">
        <v>0</v>
      </c>
      <c r="G33" s="238">
        <v>1697.4</v>
      </c>
      <c r="H33" s="239">
        <v>0</v>
      </c>
      <c r="I33" s="104"/>
      <c r="K33" s="57"/>
    </row>
    <row r="34" spans="1:11" ht="29.4" thickBot="1" x14ac:dyDescent="0.35">
      <c r="A34" s="104"/>
      <c r="B34" s="215">
        <v>26</v>
      </c>
      <c r="C34" s="218" t="s">
        <v>161</v>
      </c>
      <c r="D34" s="238">
        <v>1845</v>
      </c>
      <c r="E34" s="238">
        <v>0</v>
      </c>
      <c r="F34" s="238">
        <v>0</v>
      </c>
      <c r="G34" s="238">
        <v>1845</v>
      </c>
      <c r="H34" s="239">
        <v>0</v>
      </c>
      <c r="I34" s="104"/>
      <c r="K34" s="57"/>
    </row>
    <row r="35" spans="1:11" ht="16.2" thickBot="1" x14ac:dyDescent="0.35">
      <c r="A35" s="104"/>
      <c r="B35" s="215">
        <v>27</v>
      </c>
      <c r="C35" s="218" t="s">
        <v>162</v>
      </c>
      <c r="D35" s="238">
        <v>0</v>
      </c>
      <c r="E35" s="238">
        <v>1697.4</v>
      </c>
      <c r="F35" s="238">
        <v>0</v>
      </c>
      <c r="G35" s="238">
        <v>1697.4</v>
      </c>
      <c r="H35" s="239">
        <v>0</v>
      </c>
      <c r="I35" s="104"/>
      <c r="K35" s="57"/>
    </row>
    <row r="36" spans="1:11" ht="29.4" thickBot="1" x14ac:dyDescent="0.35">
      <c r="A36" s="104"/>
      <c r="B36" s="215">
        <v>28</v>
      </c>
      <c r="C36" s="218" t="s">
        <v>163</v>
      </c>
      <c r="D36" s="238">
        <v>1845</v>
      </c>
      <c r="E36" s="238">
        <v>0</v>
      </c>
      <c r="F36" s="238">
        <v>0</v>
      </c>
      <c r="G36" s="238">
        <v>1845</v>
      </c>
      <c r="H36" s="239">
        <v>0</v>
      </c>
      <c r="I36" s="104"/>
      <c r="K36" s="57"/>
    </row>
    <row r="37" spans="1:11" ht="16.2" thickBot="1" x14ac:dyDescent="0.35">
      <c r="A37" s="104"/>
      <c r="B37" s="215">
        <v>29</v>
      </c>
      <c r="C37" s="218" t="s">
        <v>164</v>
      </c>
      <c r="D37" s="238">
        <v>1845</v>
      </c>
      <c r="E37" s="238">
        <v>0</v>
      </c>
      <c r="F37" s="238">
        <v>0</v>
      </c>
      <c r="G37" s="238">
        <v>1845</v>
      </c>
      <c r="H37" s="239">
        <v>0</v>
      </c>
      <c r="I37" s="104"/>
      <c r="K37" s="57"/>
    </row>
    <row r="38" spans="1:11" ht="16.2" thickBot="1" x14ac:dyDescent="0.35">
      <c r="A38" s="104"/>
      <c r="B38" s="215">
        <v>30</v>
      </c>
      <c r="C38" s="218" t="s">
        <v>165</v>
      </c>
      <c r="D38" s="238">
        <v>1845</v>
      </c>
      <c r="E38" s="238">
        <v>0</v>
      </c>
      <c r="F38" s="238">
        <v>0</v>
      </c>
      <c r="G38" s="238">
        <v>1845</v>
      </c>
      <c r="H38" s="239">
        <v>0</v>
      </c>
      <c r="I38" s="104"/>
      <c r="K38" s="57"/>
    </row>
    <row r="39" spans="1:11" ht="16.2" thickBot="1" x14ac:dyDescent="0.35">
      <c r="A39" s="104"/>
      <c r="B39" s="215">
        <v>31</v>
      </c>
      <c r="C39" s="218" t="s">
        <v>166</v>
      </c>
      <c r="D39" s="238">
        <v>1845</v>
      </c>
      <c r="E39" s="238">
        <v>0</v>
      </c>
      <c r="F39" s="238">
        <v>0</v>
      </c>
      <c r="G39" s="238">
        <v>1845</v>
      </c>
      <c r="H39" s="239">
        <v>0</v>
      </c>
      <c r="I39" s="104"/>
      <c r="K39" s="57"/>
    </row>
    <row r="40" spans="1:11" ht="16.2" thickBot="1" x14ac:dyDescent="0.35">
      <c r="A40" s="104"/>
      <c r="B40" s="215">
        <v>32</v>
      </c>
      <c r="C40" s="218" t="s">
        <v>167</v>
      </c>
      <c r="D40" s="238">
        <v>1845</v>
      </c>
      <c r="E40" s="238">
        <v>0</v>
      </c>
      <c r="F40" s="238">
        <v>0</v>
      </c>
      <c r="G40" s="238">
        <v>1845</v>
      </c>
      <c r="H40" s="239">
        <v>0</v>
      </c>
      <c r="I40" s="104"/>
      <c r="K40" s="57"/>
    </row>
    <row r="41" spans="1:11" ht="16.2" thickBot="1" x14ac:dyDescent="0.35">
      <c r="A41" s="104"/>
      <c r="B41" s="215">
        <v>33</v>
      </c>
      <c r="C41" s="218" t="s">
        <v>168</v>
      </c>
      <c r="D41" s="238">
        <v>1845</v>
      </c>
      <c r="E41" s="238">
        <v>0</v>
      </c>
      <c r="F41" s="238">
        <v>0</v>
      </c>
      <c r="G41" s="238">
        <v>1845</v>
      </c>
      <c r="H41" s="239">
        <v>0</v>
      </c>
      <c r="I41" s="104"/>
      <c r="K41" s="57"/>
    </row>
    <row r="42" spans="1:11" ht="16.2" thickBot="1" x14ac:dyDescent="0.35">
      <c r="A42" s="104"/>
      <c r="B42" s="215">
        <v>34</v>
      </c>
      <c r="C42" s="218" t="s">
        <v>169</v>
      </c>
      <c r="D42" s="238">
        <v>1845</v>
      </c>
      <c r="E42" s="238">
        <v>0</v>
      </c>
      <c r="F42" s="238">
        <v>0</v>
      </c>
      <c r="G42" s="238">
        <v>1845</v>
      </c>
      <c r="H42" s="239">
        <v>0</v>
      </c>
      <c r="I42" s="104"/>
      <c r="K42" s="57"/>
    </row>
    <row r="43" spans="1:11" ht="16.2" thickBot="1" x14ac:dyDescent="0.35">
      <c r="A43" s="104"/>
      <c r="B43" s="215">
        <v>35</v>
      </c>
      <c r="C43" s="218" t="s">
        <v>170</v>
      </c>
      <c r="D43" s="238">
        <v>1845</v>
      </c>
      <c r="E43" s="238">
        <v>0</v>
      </c>
      <c r="F43" s="238">
        <v>0</v>
      </c>
      <c r="G43" s="238">
        <v>1845</v>
      </c>
      <c r="H43" s="239">
        <v>0</v>
      </c>
      <c r="I43" s="104"/>
      <c r="K43" s="57"/>
    </row>
    <row r="44" spans="1:11" ht="16.2" thickBot="1" x14ac:dyDescent="0.35">
      <c r="A44" s="104"/>
      <c r="B44" s="215">
        <v>36</v>
      </c>
      <c r="C44" s="218" t="s">
        <v>171</v>
      </c>
      <c r="D44" s="238">
        <v>1845</v>
      </c>
      <c r="E44" s="238">
        <v>0</v>
      </c>
      <c r="F44" s="238">
        <v>0</v>
      </c>
      <c r="G44" s="238">
        <v>1845</v>
      </c>
      <c r="H44" s="239">
        <v>0</v>
      </c>
      <c r="I44" s="104"/>
      <c r="K44" s="57"/>
    </row>
    <row r="45" spans="1:11" ht="16.2" thickBot="1" x14ac:dyDescent="0.35">
      <c r="A45" s="104"/>
      <c r="B45" s="215">
        <v>37</v>
      </c>
      <c r="C45" s="218" t="s">
        <v>172</v>
      </c>
      <c r="D45" s="238">
        <v>1845</v>
      </c>
      <c r="E45" s="238">
        <v>0</v>
      </c>
      <c r="F45" s="238">
        <v>0</v>
      </c>
      <c r="G45" s="238">
        <v>1845</v>
      </c>
      <c r="H45" s="239">
        <v>0</v>
      </c>
      <c r="I45" s="104"/>
      <c r="K45" s="57"/>
    </row>
    <row r="46" spans="1:11" ht="16.2" thickBot="1" x14ac:dyDescent="0.35">
      <c r="A46" s="104"/>
      <c r="B46" s="215">
        <v>38</v>
      </c>
      <c r="C46" s="218" t="s">
        <v>173</v>
      </c>
      <c r="D46" s="238">
        <v>1845</v>
      </c>
      <c r="E46" s="238">
        <v>0</v>
      </c>
      <c r="F46" s="238">
        <v>0</v>
      </c>
      <c r="G46" s="238">
        <v>1845</v>
      </c>
      <c r="H46" s="239">
        <v>0</v>
      </c>
      <c r="I46" s="104"/>
      <c r="K46" s="57"/>
    </row>
    <row r="47" spans="1:11" ht="16.2" thickBot="1" x14ac:dyDescent="0.35">
      <c r="A47" s="104"/>
      <c r="B47" s="215">
        <v>39</v>
      </c>
      <c r="C47" s="218" t="s">
        <v>174</v>
      </c>
      <c r="D47" s="238">
        <v>1845</v>
      </c>
      <c r="E47" s="238">
        <v>0</v>
      </c>
      <c r="F47" s="238">
        <v>0</v>
      </c>
      <c r="G47" s="238">
        <v>1845</v>
      </c>
      <c r="H47" s="239">
        <v>0</v>
      </c>
      <c r="I47" s="104"/>
      <c r="K47" s="57"/>
    </row>
    <row r="48" spans="1:11" ht="16.2" thickBot="1" x14ac:dyDescent="0.35">
      <c r="A48" s="104"/>
      <c r="B48" s="215">
        <v>40</v>
      </c>
      <c r="C48" s="218" t="s">
        <v>175</v>
      </c>
      <c r="D48" s="238">
        <v>1845</v>
      </c>
      <c r="E48" s="238">
        <v>0</v>
      </c>
      <c r="F48" s="238">
        <v>0</v>
      </c>
      <c r="G48" s="238">
        <v>1845</v>
      </c>
      <c r="H48" s="239">
        <v>0</v>
      </c>
      <c r="I48" s="104"/>
      <c r="K48" s="57"/>
    </row>
    <row r="49" spans="1:11" ht="16.2" thickBot="1" x14ac:dyDescent="0.35">
      <c r="A49" s="104"/>
      <c r="B49" s="215">
        <v>41</v>
      </c>
      <c r="C49" s="218" t="s">
        <v>176</v>
      </c>
      <c r="D49" s="238">
        <v>1845</v>
      </c>
      <c r="E49" s="238">
        <v>0</v>
      </c>
      <c r="F49" s="238">
        <v>0</v>
      </c>
      <c r="G49" s="238">
        <v>1845</v>
      </c>
      <c r="H49" s="239">
        <v>0</v>
      </c>
      <c r="I49" s="104"/>
      <c r="K49" s="57"/>
    </row>
    <row r="50" spans="1:11" ht="16.2" thickBot="1" x14ac:dyDescent="0.35">
      <c r="A50" s="104"/>
      <c r="B50" s="215">
        <v>42</v>
      </c>
      <c r="C50" s="218" t="s">
        <v>177</v>
      </c>
      <c r="D50" s="238">
        <v>1845</v>
      </c>
      <c r="E50" s="238">
        <v>0</v>
      </c>
      <c r="F50" s="238">
        <v>0</v>
      </c>
      <c r="G50" s="238">
        <v>1845</v>
      </c>
      <c r="H50" s="239">
        <v>0</v>
      </c>
      <c r="I50" s="104"/>
      <c r="K50" s="57"/>
    </row>
    <row r="51" spans="1:11" ht="16.2" thickBot="1" x14ac:dyDescent="0.35">
      <c r="A51" s="104"/>
      <c r="B51" s="215">
        <v>43</v>
      </c>
      <c r="C51" s="218" t="s">
        <v>178</v>
      </c>
      <c r="D51" s="238">
        <v>1845</v>
      </c>
      <c r="E51" s="238">
        <v>0</v>
      </c>
      <c r="F51" s="238">
        <v>0</v>
      </c>
      <c r="G51" s="238">
        <v>1845</v>
      </c>
      <c r="H51" s="239">
        <v>0</v>
      </c>
      <c r="I51" s="104"/>
      <c r="K51" s="57"/>
    </row>
    <row r="52" spans="1:11" ht="16.2" thickBot="1" x14ac:dyDescent="0.35">
      <c r="A52" s="104"/>
      <c r="B52" s="215">
        <v>44</v>
      </c>
      <c r="C52" s="218" t="s">
        <v>179</v>
      </c>
      <c r="D52" s="238">
        <v>1845</v>
      </c>
      <c r="E52" s="238">
        <v>0</v>
      </c>
      <c r="F52" s="238">
        <v>0</v>
      </c>
      <c r="G52" s="238">
        <v>1845</v>
      </c>
      <c r="H52" s="239">
        <v>0</v>
      </c>
      <c r="I52" s="104"/>
      <c r="K52" s="57"/>
    </row>
    <row r="53" spans="1:11" ht="16.2" thickBot="1" x14ac:dyDescent="0.35">
      <c r="A53" s="104"/>
      <c r="B53" s="215">
        <v>45</v>
      </c>
      <c r="C53" s="218" t="s">
        <v>180</v>
      </c>
      <c r="D53" s="238">
        <v>1845</v>
      </c>
      <c r="E53" s="238">
        <v>0</v>
      </c>
      <c r="F53" s="238">
        <v>0</v>
      </c>
      <c r="G53" s="238">
        <v>1845</v>
      </c>
      <c r="H53" s="239">
        <v>0</v>
      </c>
      <c r="I53" s="104"/>
      <c r="K53" s="57"/>
    </row>
    <row r="54" spans="1:11" ht="16.2" thickBot="1" x14ac:dyDescent="0.35">
      <c r="A54" s="104"/>
      <c r="B54" s="215">
        <v>46</v>
      </c>
      <c r="C54" s="218" t="s">
        <v>181</v>
      </c>
      <c r="D54" s="238">
        <v>1845</v>
      </c>
      <c r="E54" s="238">
        <v>0</v>
      </c>
      <c r="F54" s="238">
        <v>0</v>
      </c>
      <c r="G54" s="238">
        <v>1845</v>
      </c>
      <c r="H54" s="239">
        <v>0</v>
      </c>
      <c r="I54" s="104"/>
      <c r="K54" s="57"/>
    </row>
    <row r="55" spans="1:11" ht="16.2" thickBot="1" x14ac:dyDescent="0.35">
      <c r="A55" s="104"/>
      <c r="B55" s="215">
        <v>47</v>
      </c>
      <c r="C55" s="218" t="s">
        <v>182</v>
      </c>
      <c r="D55" s="238">
        <v>1845</v>
      </c>
      <c r="E55" s="238">
        <v>0</v>
      </c>
      <c r="F55" s="238">
        <v>0</v>
      </c>
      <c r="G55" s="238">
        <v>1845</v>
      </c>
      <c r="H55" s="239">
        <v>0</v>
      </c>
      <c r="I55" s="104"/>
      <c r="K55" s="57"/>
    </row>
    <row r="56" spans="1:11" ht="16.2" thickBot="1" x14ac:dyDescent="0.35">
      <c r="A56" s="104"/>
      <c r="B56" s="215">
        <v>48</v>
      </c>
      <c r="C56" s="218" t="s">
        <v>183</v>
      </c>
      <c r="D56" s="238">
        <v>1845</v>
      </c>
      <c r="E56" s="238">
        <v>0</v>
      </c>
      <c r="F56" s="238">
        <v>0</v>
      </c>
      <c r="G56" s="238">
        <v>1845</v>
      </c>
      <c r="H56" s="239">
        <v>0</v>
      </c>
      <c r="I56" s="104"/>
      <c r="K56" s="57"/>
    </row>
    <row r="57" spans="1:11" ht="16.2" thickBot="1" x14ac:dyDescent="0.35">
      <c r="A57" s="104"/>
      <c r="B57" s="215">
        <v>49</v>
      </c>
      <c r="C57" s="218" t="s">
        <v>184</v>
      </c>
      <c r="D57" s="238">
        <v>1845</v>
      </c>
      <c r="E57" s="238">
        <v>0</v>
      </c>
      <c r="F57" s="238">
        <v>0</v>
      </c>
      <c r="G57" s="238">
        <v>1845</v>
      </c>
      <c r="H57" s="239">
        <v>0</v>
      </c>
      <c r="I57" s="104"/>
      <c r="K57" s="57"/>
    </row>
    <row r="58" spans="1:11" ht="16.2" thickBot="1" x14ac:dyDescent="0.35">
      <c r="A58" s="104"/>
      <c r="B58" s="215">
        <v>50</v>
      </c>
      <c r="C58" s="218" t="s">
        <v>185</v>
      </c>
      <c r="D58" s="238">
        <v>1845</v>
      </c>
      <c r="E58" s="238">
        <v>0</v>
      </c>
      <c r="F58" s="238">
        <v>0</v>
      </c>
      <c r="G58" s="238">
        <v>1845</v>
      </c>
      <c r="H58" s="239">
        <v>0</v>
      </c>
      <c r="I58" s="104"/>
      <c r="K58" s="57"/>
    </row>
    <row r="59" spans="1:11" ht="16.2" thickBot="1" x14ac:dyDescent="0.35">
      <c r="A59" s="104"/>
      <c r="B59" s="215">
        <v>51</v>
      </c>
      <c r="C59" s="218" t="s">
        <v>186</v>
      </c>
      <c r="D59" s="238">
        <v>1845</v>
      </c>
      <c r="E59" s="238">
        <v>0</v>
      </c>
      <c r="F59" s="238">
        <v>0</v>
      </c>
      <c r="G59" s="238">
        <v>1845</v>
      </c>
      <c r="H59" s="239">
        <v>0</v>
      </c>
      <c r="I59" s="104"/>
      <c r="K59" s="57"/>
    </row>
    <row r="60" spans="1:11" ht="16.2" thickBot="1" x14ac:dyDescent="0.35">
      <c r="A60" s="104"/>
      <c r="B60" s="215">
        <v>52</v>
      </c>
      <c r="C60" s="218" t="s">
        <v>187</v>
      </c>
      <c r="D60" s="238">
        <v>1845</v>
      </c>
      <c r="E60" s="238">
        <v>0</v>
      </c>
      <c r="F60" s="238">
        <v>0</v>
      </c>
      <c r="G60" s="238">
        <v>1845</v>
      </c>
      <c r="H60" s="239">
        <v>0</v>
      </c>
      <c r="I60" s="104"/>
      <c r="K60" s="57"/>
    </row>
    <row r="61" spans="1:11" ht="16.2" thickBot="1" x14ac:dyDescent="0.35">
      <c r="A61" s="104"/>
      <c r="B61" s="215">
        <v>53</v>
      </c>
      <c r="C61" s="218" t="s">
        <v>188</v>
      </c>
      <c r="D61" s="238">
        <v>1845</v>
      </c>
      <c r="E61" s="238">
        <v>0</v>
      </c>
      <c r="F61" s="238">
        <v>0</v>
      </c>
      <c r="G61" s="238">
        <v>1845</v>
      </c>
      <c r="H61" s="239">
        <v>0</v>
      </c>
      <c r="I61" s="104"/>
      <c r="K61" s="57"/>
    </row>
    <row r="62" spans="1:11" ht="16.2" thickBot="1" x14ac:dyDescent="0.35">
      <c r="A62" s="104"/>
      <c r="B62" s="215">
        <v>54</v>
      </c>
      <c r="C62" s="218" t="s">
        <v>189</v>
      </c>
      <c r="D62" s="238">
        <v>1845</v>
      </c>
      <c r="E62" s="238">
        <v>0</v>
      </c>
      <c r="F62" s="238">
        <v>0</v>
      </c>
      <c r="G62" s="238">
        <v>1845</v>
      </c>
      <c r="H62" s="239">
        <v>0</v>
      </c>
      <c r="I62" s="104"/>
      <c r="K62" s="57"/>
    </row>
    <row r="63" spans="1:11" ht="16.2" thickBot="1" x14ac:dyDescent="0.35">
      <c r="A63" s="104"/>
      <c r="B63" s="215">
        <v>55</v>
      </c>
      <c r="C63" s="218" t="s">
        <v>190</v>
      </c>
      <c r="D63" s="238">
        <v>1845</v>
      </c>
      <c r="E63" s="238">
        <v>0</v>
      </c>
      <c r="F63" s="238">
        <v>0</v>
      </c>
      <c r="G63" s="238">
        <v>1845</v>
      </c>
      <c r="H63" s="239">
        <v>0</v>
      </c>
      <c r="I63" s="104"/>
      <c r="K63" s="57"/>
    </row>
    <row r="64" spans="1:11" ht="16.2" thickBot="1" x14ac:dyDescent="0.35">
      <c r="A64" s="104"/>
      <c r="B64" s="215">
        <v>56</v>
      </c>
      <c r="C64" s="218" t="s">
        <v>191</v>
      </c>
      <c r="D64" s="238">
        <v>1845</v>
      </c>
      <c r="E64" s="238">
        <v>0</v>
      </c>
      <c r="F64" s="238">
        <v>0</v>
      </c>
      <c r="G64" s="238">
        <v>1845</v>
      </c>
      <c r="H64" s="239">
        <v>0</v>
      </c>
      <c r="I64" s="104"/>
      <c r="K64" s="57"/>
    </row>
    <row r="65" spans="1:11" ht="16.2" thickBot="1" x14ac:dyDescent="0.35">
      <c r="A65" s="104"/>
      <c r="B65" s="215">
        <v>57</v>
      </c>
      <c r="C65" s="218" t="s">
        <v>192</v>
      </c>
      <c r="D65" s="238">
        <v>1845</v>
      </c>
      <c r="E65" s="238">
        <v>0</v>
      </c>
      <c r="F65" s="238">
        <v>0</v>
      </c>
      <c r="G65" s="238">
        <v>1845</v>
      </c>
      <c r="H65" s="239">
        <v>0</v>
      </c>
      <c r="I65" s="104"/>
      <c r="K65" s="57"/>
    </row>
    <row r="66" spans="1:11" ht="16.2" thickBot="1" x14ac:dyDescent="0.35">
      <c r="A66" s="104"/>
      <c r="B66" s="215">
        <v>58</v>
      </c>
      <c r="C66" s="218" t="s">
        <v>193</v>
      </c>
      <c r="D66" s="238">
        <v>1845</v>
      </c>
      <c r="E66" s="238">
        <v>0</v>
      </c>
      <c r="F66" s="238">
        <v>0</v>
      </c>
      <c r="G66" s="238">
        <v>1845</v>
      </c>
      <c r="H66" s="239">
        <v>0</v>
      </c>
      <c r="I66" s="104"/>
      <c r="K66" s="57"/>
    </row>
    <row r="67" spans="1:11" ht="16.2" thickBot="1" x14ac:dyDescent="0.35">
      <c r="A67" s="104"/>
      <c r="B67" s="215">
        <v>59</v>
      </c>
      <c r="C67" s="218" t="s">
        <v>194</v>
      </c>
      <c r="D67" s="238">
        <v>1845</v>
      </c>
      <c r="E67" s="238">
        <v>0</v>
      </c>
      <c r="F67" s="238">
        <v>0</v>
      </c>
      <c r="G67" s="238">
        <v>1845</v>
      </c>
      <c r="H67" s="239">
        <v>0</v>
      </c>
      <c r="I67" s="104"/>
      <c r="K67" s="57"/>
    </row>
    <row r="68" spans="1:11" ht="16.2" thickBot="1" x14ac:dyDescent="0.35">
      <c r="A68" s="104"/>
      <c r="B68" s="215">
        <v>60</v>
      </c>
      <c r="C68" s="218" t="s">
        <v>195</v>
      </c>
      <c r="D68" s="238">
        <v>1845</v>
      </c>
      <c r="E68" s="238">
        <v>0</v>
      </c>
      <c r="F68" s="238">
        <v>0</v>
      </c>
      <c r="G68" s="238">
        <v>1845</v>
      </c>
      <c r="H68" s="239">
        <v>0</v>
      </c>
      <c r="I68" s="104"/>
      <c r="K68" s="57"/>
    </row>
    <row r="69" spans="1:11" ht="16.2" thickBot="1" x14ac:dyDescent="0.35">
      <c r="A69" s="104"/>
      <c r="B69" s="215">
        <v>61</v>
      </c>
      <c r="C69" s="218" t="s">
        <v>196</v>
      </c>
      <c r="D69" s="238">
        <v>1845</v>
      </c>
      <c r="E69" s="238">
        <v>0</v>
      </c>
      <c r="F69" s="238">
        <v>0</v>
      </c>
      <c r="G69" s="238">
        <v>1845</v>
      </c>
      <c r="H69" s="239">
        <v>0</v>
      </c>
      <c r="I69" s="104"/>
      <c r="K69" s="57"/>
    </row>
    <row r="70" spans="1:11" ht="16.2" thickBot="1" x14ac:dyDescent="0.35">
      <c r="A70" s="104"/>
      <c r="B70" s="215">
        <v>62</v>
      </c>
      <c r="C70" s="218" t="s">
        <v>197</v>
      </c>
      <c r="D70" s="238">
        <v>1845</v>
      </c>
      <c r="E70" s="238">
        <v>0</v>
      </c>
      <c r="F70" s="238">
        <v>0</v>
      </c>
      <c r="G70" s="238">
        <v>1845</v>
      </c>
      <c r="H70" s="239">
        <v>0</v>
      </c>
      <c r="I70" s="104"/>
      <c r="K70" s="57"/>
    </row>
    <row r="71" spans="1:11" ht="16.2" thickBot="1" x14ac:dyDescent="0.35">
      <c r="A71" s="104"/>
      <c r="B71" s="215">
        <v>63</v>
      </c>
      <c r="C71" s="218" t="s">
        <v>198</v>
      </c>
      <c r="D71" s="238">
        <v>1845</v>
      </c>
      <c r="E71" s="238">
        <v>0</v>
      </c>
      <c r="F71" s="238">
        <v>0</v>
      </c>
      <c r="G71" s="238">
        <v>1845</v>
      </c>
      <c r="H71" s="239">
        <v>0</v>
      </c>
      <c r="I71" s="104"/>
      <c r="K71" s="57"/>
    </row>
    <row r="72" spans="1:11" ht="16.2" thickBot="1" x14ac:dyDescent="0.35">
      <c r="A72" s="104"/>
      <c r="B72" s="215">
        <v>64</v>
      </c>
      <c r="C72" s="218" t="s">
        <v>199</v>
      </c>
      <c r="D72" s="238">
        <v>1845</v>
      </c>
      <c r="E72" s="238">
        <v>0</v>
      </c>
      <c r="F72" s="238">
        <v>0</v>
      </c>
      <c r="G72" s="238">
        <v>1845</v>
      </c>
      <c r="H72" s="239">
        <v>0</v>
      </c>
      <c r="I72" s="104"/>
      <c r="K72" s="57"/>
    </row>
    <row r="73" spans="1:11" ht="16.2" thickBot="1" x14ac:dyDescent="0.35">
      <c r="A73" s="104"/>
      <c r="B73" s="215">
        <v>65</v>
      </c>
      <c r="C73" s="218" t="s">
        <v>200</v>
      </c>
      <c r="D73" s="238">
        <v>1845</v>
      </c>
      <c r="E73" s="238">
        <v>0</v>
      </c>
      <c r="F73" s="238">
        <v>0</v>
      </c>
      <c r="G73" s="238">
        <v>1845</v>
      </c>
      <c r="H73" s="239">
        <v>0</v>
      </c>
      <c r="I73" s="104"/>
      <c r="K73" s="57"/>
    </row>
    <row r="74" spans="1:11" ht="16.2" thickBot="1" x14ac:dyDescent="0.35">
      <c r="A74" s="104"/>
      <c r="B74" s="215">
        <v>66</v>
      </c>
      <c r="C74" s="218" t="s">
        <v>201</v>
      </c>
      <c r="D74" s="238">
        <v>1845</v>
      </c>
      <c r="E74" s="238">
        <v>0</v>
      </c>
      <c r="F74" s="238">
        <v>0</v>
      </c>
      <c r="G74" s="238">
        <v>1845</v>
      </c>
      <c r="H74" s="239">
        <v>0</v>
      </c>
      <c r="I74" s="104"/>
      <c r="K74" s="57"/>
    </row>
    <row r="75" spans="1:11" ht="16.2" thickBot="1" x14ac:dyDescent="0.35">
      <c r="A75" s="104"/>
      <c r="B75" s="215">
        <v>67</v>
      </c>
      <c r="C75" s="218" t="s">
        <v>202</v>
      </c>
      <c r="D75" s="238">
        <v>1845</v>
      </c>
      <c r="E75" s="238">
        <v>0</v>
      </c>
      <c r="F75" s="238">
        <v>0</v>
      </c>
      <c r="G75" s="238">
        <v>1845</v>
      </c>
      <c r="H75" s="239">
        <v>0</v>
      </c>
      <c r="I75" s="104"/>
      <c r="K75" s="57"/>
    </row>
    <row r="76" spans="1:11" ht="16.2" thickBot="1" x14ac:dyDescent="0.35">
      <c r="A76" s="104"/>
      <c r="B76" s="215">
        <v>68</v>
      </c>
      <c r="C76" s="218" t="s">
        <v>203</v>
      </c>
      <c r="D76" s="238">
        <v>1845</v>
      </c>
      <c r="E76" s="238">
        <v>0</v>
      </c>
      <c r="F76" s="238">
        <v>0</v>
      </c>
      <c r="G76" s="238">
        <v>1845</v>
      </c>
      <c r="H76" s="239">
        <v>0</v>
      </c>
      <c r="I76" s="104"/>
      <c r="K76" s="57"/>
    </row>
    <row r="77" spans="1:11" ht="16.2" thickBot="1" x14ac:dyDescent="0.35">
      <c r="A77" s="104"/>
      <c r="B77" s="215">
        <v>69</v>
      </c>
      <c r="C77" s="218" t="s">
        <v>204</v>
      </c>
      <c r="D77" s="238">
        <v>1845</v>
      </c>
      <c r="E77" s="238">
        <v>0</v>
      </c>
      <c r="F77" s="238">
        <v>0</v>
      </c>
      <c r="G77" s="238">
        <v>1845</v>
      </c>
      <c r="H77" s="239">
        <v>0</v>
      </c>
      <c r="I77" s="104"/>
      <c r="K77" s="57"/>
    </row>
    <row r="78" spans="1:11" ht="16.2" thickBot="1" x14ac:dyDescent="0.35">
      <c r="A78" s="104"/>
      <c r="B78" s="215">
        <v>70</v>
      </c>
      <c r="C78" s="218" t="s">
        <v>205</v>
      </c>
      <c r="D78" s="238">
        <v>1845</v>
      </c>
      <c r="E78" s="238">
        <v>0</v>
      </c>
      <c r="F78" s="238">
        <v>0</v>
      </c>
      <c r="G78" s="238">
        <v>1845</v>
      </c>
      <c r="H78" s="239">
        <v>0</v>
      </c>
      <c r="I78" s="104"/>
      <c r="K78" s="57"/>
    </row>
    <row r="79" spans="1:11" ht="16.2" thickBot="1" x14ac:dyDescent="0.35">
      <c r="A79" s="104"/>
      <c r="B79" s="215">
        <v>71</v>
      </c>
      <c r="C79" s="218" t="s">
        <v>206</v>
      </c>
      <c r="D79" s="238">
        <v>1845</v>
      </c>
      <c r="E79" s="238">
        <v>0</v>
      </c>
      <c r="F79" s="238">
        <v>0</v>
      </c>
      <c r="G79" s="238">
        <v>1845</v>
      </c>
      <c r="H79" s="239">
        <v>0</v>
      </c>
      <c r="I79" s="104"/>
      <c r="K79" s="57"/>
    </row>
    <row r="80" spans="1:11" ht="16.2" thickBot="1" x14ac:dyDescent="0.35">
      <c r="A80" s="104"/>
      <c r="B80" s="215">
        <v>72</v>
      </c>
      <c r="C80" s="218" t="s">
        <v>207</v>
      </c>
      <c r="D80" s="238">
        <v>1845</v>
      </c>
      <c r="E80" s="238">
        <v>0</v>
      </c>
      <c r="F80" s="238">
        <v>0</v>
      </c>
      <c r="G80" s="238">
        <v>1845</v>
      </c>
      <c r="H80" s="239">
        <v>0</v>
      </c>
      <c r="I80" s="104"/>
      <c r="K80" s="57"/>
    </row>
    <row r="81" spans="1:11" ht="16.2" thickBot="1" x14ac:dyDescent="0.35">
      <c r="A81" s="104"/>
      <c r="B81" s="215">
        <v>73</v>
      </c>
      <c r="C81" s="218" t="s">
        <v>208</v>
      </c>
      <c r="D81" s="238">
        <v>1845</v>
      </c>
      <c r="E81" s="238">
        <v>0</v>
      </c>
      <c r="F81" s="238">
        <v>0</v>
      </c>
      <c r="G81" s="238">
        <v>1845</v>
      </c>
      <c r="H81" s="239">
        <v>0</v>
      </c>
      <c r="I81" s="104"/>
      <c r="K81" s="57"/>
    </row>
    <row r="82" spans="1:11" ht="16.2" thickBot="1" x14ac:dyDescent="0.35">
      <c r="A82" s="104"/>
      <c r="B82" s="215">
        <v>74</v>
      </c>
      <c r="C82" s="218" t="s">
        <v>209</v>
      </c>
      <c r="D82" s="238">
        <v>1845</v>
      </c>
      <c r="E82" s="238">
        <v>0</v>
      </c>
      <c r="F82" s="238">
        <v>0</v>
      </c>
      <c r="G82" s="238">
        <v>1845</v>
      </c>
      <c r="H82" s="239">
        <v>0</v>
      </c>
      <c r="I82" s="104"/>
      <c r="K82" s="57"/>
    </row>
    <row r="83" spans="1:11" ht="16.2" thickBot="1" x14ac:dyDescent="0.35">
      <c r="A83" s="104"/>
      <c r="B83" s="215">
        <v>75</v>
      </c>
      <c r="C83" s="218" t="s">
        <v>210</v>
      </c>
      <c r="D83" s="238">
        <v>1845</v>
      </c>
      <c r="E83" s="238">
        <v>0</v>
      </c>
      <c r="F83" s="238">
        <v>0</v>
      </c>
      <c r="G83" s="238">
        <v>1845</v>
      </c>
      <c r="H83" s="239">
        <v>0</v>
      </c>
      <c r="I83" s="104"/>
      <c r="K83" s="57"/>
    </row>
    <row r="84" spans="1:11" ht="16.2" thickBot="1" x14ac:dyDescent="0.35">
      <c r="A84" s="104"/>
      <c r="B84" s="215">
        <v>76</v>
      </c>
      <c r="C84" s="218" t="s">
        <v>211</v>
      </c>
      <c r="D84" s="238">
        <v>1845</v>
      </c>
      <c r="E84" s="238">
        <v>0</v>
      </c>
      <c r="F84" s="238">
        <v>0</v>
      </c>
      <c r="G84" s="238">
        <v>1845</v>
      </c>
      <c r="H84" s="239">
        <v>0</v>
      </c>
      <c r="I84" s="104"/>
      <c r="K84" s="57"/>
    </row>
    <row r="85" spans="1:11" ht="16.2" thickBot="1" x14ac:dyDescent="0.35">
      <c r="A85" s="104"/>
      <c r="B85" s="215">
        <v>77</v>
      </c>
      <c r="C85" s="218" t="s">
        <v>212</v>
      </c>
      <c r="D85" s="238">
        <v>1845</v>
      </c>
      <c r="E85" s="238">
        <v>0</v>
      </c>
      <c r="F85" s="238">
        <v>0</v>
      </c>
      <c r="G85" s="238">
        <v>1845</v>
      </c>
      <c r="H85" s="239">
        <v>0</v>
      </c>
      <c r="I85" s="104"/>
      <c r="K85" s="57"/>
    </row>
    <row r="86" spans="1:11" ht="16.2" thickBot="1" x14ac:dyDescent="0.35">
      <c r="A86" s="104"/>
      <c r="B86" s="215">
        <v>78</v>
      </c>
      <c r="C86" s="218" t="s">
        <v>213</v>
      </c>
      <c r="D86" s="238">
        <v>1845</v>
      </c>
      <c r="E86" s="238">
        <v>0</v>
      </c>
      <c r="F86" s="238">
        <v>0</v>
      </c>
      <c r="G86" s="238">
        <v>1845</v>
      </c>
      <c r="H86" s="239">
        <v>0</v>
      </c>
      <c r="I86" s="104"/>
      <c r="K86" s="57"/>
    </row>
    <row r="87" spans="1:11" ht="16.2" thickBot="1" x14ac:dyDescent="0.35">
      <c r="A87" s="104"/>
      <c r="B87" s="215">
        <v>79</v>
      </c>
      <c r="C87" s="218" t="s">
        <v>214</v>
      </c>
      <c r="D87" s="238">
        <v>1845</v>
      </c>
      <c r="E87" s="238">
        <v>0</v>
      </c>
      <c r="F87" s="238">
        <v>0</v>
      </c>
      <c r="G87" s="238">
        <v>1845</v>
      </c>
      <c r="H87" s="239">
        <v>0</v>
      </c>
      <c r="I87" s="104"/>
      <c r="K87" s="57"/>
    </row>
    <row r="88" spans="1:11" ht="16.2" thickBot="1" x14ac:dyDescent="0.35">
      <c r="A88" s="104"/>
      <c r="B88" s="215">
        <v>80</v>
      </c>
      <c r="C88" s="218" t="s">
        <v>215</v>
      </c>
      <c r="D88" s="238">
        <v>1845</v>
      </c>
      <c r="E88" s="238">
        <v>0</v>
      </c>
      <c r="F88" s="238">
        <v>0</v>
      </c>
      <c r="G88" s="238">
        <v>1845</v>
      </c>
      <c r="H88" s="239">
        <v>0</v>
      </c>
      <c r="I88" s="104"/>
      <c r="K88" s="57"/>
    </row>
    <row r="89" spans="1:11" ht="16.2" thickBot="1" x14ac:dyDescent="0.35">
      <c r="A89" s="104"/>
      <c r="B89" s="215">
        <v>81</v>
      </c>
      <c r="C89" s="218" t="s">
        <v>216</v>
      </c>
      <c r="D89" s="238">
        <v>1845</v>
      </c>
      <c r="E89" s="238">
        <v>0</v>
      </c>
      <c r="F89" s="238">
        <v>0</v>
      </c>
      <c r="G89" s="238">
        <v>1845</v>
      </c>
      <c r="H89" s="239">
        <v>0</v>
      </c>
      <c r="I89" s="104"/>
      <c r="K89" s="57"/>
    </row>
    <row r="90" spans="1:11" ht="16.2" thickBot="1" x14ac:dyDescent="0.35">
      <c r="A90" s="104"/>
      <c r="B90" s="215">
        <v>82</v>
      </c>
      <c r="C90" s="218" t="s">
        <v>217</v>
      </c>
      <c r="D90" s="238">
        <v>1845</v>
      </c>
      <c r="E90" s="238">
        <v>0</v>
      </c>
      <c r="F90" s="238">
        <v>0</v>
      </c>
      <c r="G90" s="238">
        <v>1845</v>
      </c>
      <c r="H90" s="239">
        <v>0</v>
      </c>
      <c r="I90" s="104"/>
      <c r="K90" s="57"/>
    </row>
    <row r="91" spans="1:11" ht="16.2" thickBot="1" x14ac:dyDescent="0.35">
      <c r="A91" s="104"/>
      <c r="B91" s="215">
        <v>83</v>
      </c>
      <c r="C91" s="218" t="s">
        <v>218</v>
      </c>
      <c r="D91" s="238">
        <v>1845</v>
      </c>
      <c r="E91" s="238">
        <v>0</v>
      </c>
      <c r="F91" s="238">
        <v>0</v>
      </c>
      <c r="G91" s="238">
        <v>1845</v>
      </c>
      <c r="H91" s="239">
        <v>0</v>
      </c>
      <c r="I91" s="104"/>
      <c r="K91" s="57"/>
    </row>
    <row r="92" spans="1:11" ht="16.2" thickBot="1" x14ac:dyDescent="0.35">
      <c r="A92" s="104"/>
      <c r="B92" s="215">
        <v>84</v>
      </c>
      <c r="C92" s="218" t="s">
        <v>219</v>
      </c>
      <c r="D92" s="238">
        <v>1845</v>
      </c>
      <c r="E92" s="238">
        <v>0</v>
      </c>
      <c r="F92" s="238">
        <v>0</v>
      </c>
      <c r="G92" s="238">
        <v>1845</v>
      </c>
      <c r="H92" s="239">
        <v>0</v>
      </c>
      <c r="I92" s="104"/>
      <c r="K92" s="57"/>
    </row>
    <row r="93" spans="1:11" ht="16.2" thickBot="1" x14ac:dyDescent="0.35">
      <c r="A93" s="104"/>
      <c r="B93" s="215">
        <v>85</v>
      </c>
      <c r="C93" s="218" t="s">
        <v>220</v>
      </c>
      <c r="D93" s="238">
        <v>1845</v>
      </c>
      <c r="E93" s="238">
        <v>0</v>
      </c>
      <c r="F93" s="238">
        <v>0</v>
      </c>
      <c r="G93" s="238">
        <v>1845</v>
      </c>
      <c r="H93" s="239">
        <v>0</v>
      </c>
      <c r="I93" s="104"/>
      <c r="K93" s="57"/>
    </row>
    <row r="94" spans="1:11" ht="16.2" thickBot="1" x14ac:dyDescent="0.35">
      <c r="A94" s="104"/>
      <c r="B94" s="215">
        <v>86</v>
      </c>
      <c r="C94" s="218" t="s">
        <v>221</v>
      </c>
      <c r="D94" s="238">
        <v>1845</v>
      </c>
      <c r="E94" s="238">
        <v>0</v>
      </c>
      <c r="F94" s="238">
        <v>0</v>
      </c>
      <c r="G94" s="238">
        <v>1845</v>
      </c>
      <c r="H94" s="239">
        <v>0</v>
      </c>
      <c r="I94" s="104"/>
      <c r="K94" s="57"/>
    </row>
    <row r="95" spans="1:11" ht="16.2" thickBot="1" x14ac:dyDescent="0.35">
      <c r="A95" s="104"/>
      <c r="B95" s="215">
        <v>87</v>
      </c>
      <c r="C95" s="218" t="s">
        <v>222</v>
      </c>
      <c r="D95" s="238">
        <v>1845</v>
      </c>
      <c r="E95" s="238">
        <v>0</v>
      </c>
      <c r="F95" s="238">
        <v>0</v>
      </c>
      <c r="G95" s="238">
        <v>1845</v>
      </c>
      <c r="H95" s="239">
        <v>0</v>
      </c>
      <c r="I95" s="104"/>
      <c r="K95" s="57"/>
    </row>
    <row r="96" spans="1:11" ht="16.2" thickBot="1" x14ac:dyDescent="0.35">
      <c r="A96" s="104"/>
      <c r="B96" s="215">
        <v>88</v>
      </c>
      <c r="C96" s="218" t="s">
        <v>223</v>
      </c>
      <c r="D96" s="238">
        <v>1845</v>
      </c>
      <c r="E96" s="238">
        <v>0</v>
      </c>
      <c r="F96" s="238">
        <v>0</v>
      </c>
      <c r="G96" s="238">
        <v>1845</v>
      </c>
      <c r="H96" s="239">
        <v>0</v>
      </c>
      <c r="I96" s="104"/>
      <c r="K96" s="57"/>
    </row>
    <row r="97" spans="1:11" ht="16.2" thickBot="1" x14ac:dyDescent="0.35">
      <c r="A97" s="104"/>
      <c r="B97" s="215">
        <v>89</v>
      </c>
      <c r="C97" s="218" t="s">
        <v>224</v>
      </c>
      <c r="D97" s="238">
        <v>1845</v>
      </c>
      <c r="E97" s="238">
        <v>0</v>
      </c>
      <c r="F97" s="238">
        <v>0</v>
      </c>
      <c r="G97" s="238">
        <v>1845</v>
      </c>
      <c r="H97" s="239">
        <v>0</v>
      </c>
      <c r="I97" s="104"/>
      <c r="K97" s="57"/>
    </row>
    <row r="98" spans="1:11" ht="16.2" thickBot="1" x14ac:dyDescent="0.35">
      <c r="A98" s="104"/>
      <c r="B98" s="215">
        <v>90</v>
      </c>
      <c r="C98" s="218" t="s">
        <v>225</v>
      </c>
      <c r="D98" s="238">
        <v>1845</v>
      </c>
      <c r="E98" s="238">
        <v>0</v>
      </c>
      <c r="F98" s="238">
        <v>0</v>
      </c>
      <c r="G98" s="238">
        <v>1845</v>
      </c>
      <c r="H98" s="239">
        <v>0</v>
      </c>
      <c r="I98" s="104"/>
      <c r="K98" s="57"/>
    </row>
    <row r="99" spans="1:11" ht="16.2" thickBot="1" x14ac:dyDescent="0.35">
      <c r="A99" s="104"/>
      <c r="B99" s="215">
        <v>91</v>
      </c>
      <c r="C99" s="218" t="s">
        <v>226</v>
      </c>
      <c r="D99" s="238">
        <v>1845</v>
      </c>
      <c r="E99" s="238">
        <v>0</v>
      </c>
      <c r="F99" s="238">
        <v>0</v>
      </c>
      <c r="G99" s="238">
        <v>1845</v>
      </c>
      <c r="H99" s="239">
        <v>0</v>
      </c>
      <c r="I99" s="104"/>
      <c r="K99" s="57"/>
    </row>
    <row r="100" spans="1:11" ht="29.4" thickBot="1" x14ac:dyDescent="0.35">
      <c r="A100" s="104"/>
      <c r="B100" s="215">
        <v>92</v>
      </c>
      <c r="C100" s="218" t="s">
        <v>227</v>
      </c>
      <c r="D100" s="238">
        <v>1845</v>
      </c>
      <c r="E100" s="238">
        <v>0</v>
      </c>
      <c r="F100" s="238">
        <v>0</v>
      </c>
      <c r="G100" s="238">
        <v>1845</v>
      </c>
      <c r="H100" s="239">
        <v>0</v>
      </c>
      <c r="I100" s="104"/>
      <c r="K100" s="57"/>
    </row>
    <row r="101" spans="1:11" ht="16.2" thickBot="1" x14ac:dyDescent="0.35">
      <c r="A101" s="104"/>
      <c r="B101" s="215">
        <v>93</v>
      </c>
      <c r="C101" s="218" t="s">
        <v>228</v>
      </c>
      <c r="D101" s="238">
        <v>1845</v>
      </c>
      <c r="E101" s="238">
        <v>0</v>
      </c>
      <c r="F101" s="238">
        <v>0</v>
      </c>
      <c r="G101" s="238">
        <v>1845</v>
      </c>
      <c r="H101" s="239">
        <v>0</v>
      </c>
      <c r="I101" s="104"/>
      <c r="K101" s="57"/>
    </row>
    <row r="102" spans="1:11" ht="16.2" thickBot="1" x14ac:dyDescent="0.35">
      <c r="A102" s="104"/>
      <c r="B102" s="215">
        <v>94</v>
      </c>
      <c r="C102" s="218" t="s">
        <v>229</v>
      </c>
      <c r="D102" s="238">
        <v>1845</v>
      </c>
      <c r="E102" s="238">
        <v>0</v>
      </c>
      <c r="F102" s="238">
        <v>0</v>
      </c>
      <c r="G102" s="238">
        <v>1845</v>
      </c>
      <c r="H102" s="239">
        <v>0</v>
      </c>
      <c r="I102" s="104"/>
      <c r="K102" s="57"/>
    </row>
    <row r="103" spans="1:11" ht="16.2" thickBot="1" x14ac:dyDescent="0.35">
      <c r="A103" s="104"/>
      <c r="B103" s="215">
        <v>95</v>
      </c>
      <c r="C103" s="218" t="s">
        <v>230</v>
      </c>
      <c r="D103" s="238">
        <v>1845</v>
      </c>
      <c r="E103" s="238">
        <v>0</v>
      </c>
      <c r="F103" s="238">
        <v>0</v>
      </c>
      <c r="G103" s="238">
        <v>1845</v>
      </c>
      <c r="H103" s="239">
        <v>0</v>
      </c>
      <c r="I103" s="104"/>
      <c r="K103" s="57"/>
    </row>
    <row r="104" spans="1:11" ht="16.2" thickBot="1" x14ac:dyDescent="0.35">
      <c r="A104" s="104"/>
      <c r="B104" s="215">
        <v>96</v>
      </c>
      <c r="C104" s="218" t="s">
        <v>231</v>
      </c>
      <c r="D104" s="238">
        <v>1845</v>
      </c>
      <c r="E104" s="238">
        <v>0</v>
      </c>
      <c r="F104" s="238">
        <v>0</v>
      </c>
      <c r="G104" s="238">
        <v>1845</v>
      </c>
      <c r="H104" s="239">
        <v>0</v>
      </c>
      <c r="I104" s="104"/>
      <c r="K104" s="57"/>
    </row>
    <row r="105" spans="1:11" ht="16.2" thickBot="1" x14ac:dyDescent="0.35">
      <c r="A105" s="104"/>
      <c r="B105" s="215">
        <v>97</v>
      </c>
      <c r="C105" s="218" t="s">
        <v>232</v>
      </c>
      <c r="D105" s="238">
        <v>1845</v>
      </c>
      <c r="E105" s="238">
        <v>0</v>
      </c>
      <c r="F105" s="238">
        <v>0</v>
      </c>
      <c r="G105" s="238">
        <v>1845</v>
      </c>
      <c r="H105" s="239">
        <v>0</v>
      </c>
      <c r="I105" s="104"/>
      <c r="K105" s="57"/>
    </row>
    <row r="106" spans="1:11" ht="16.2" thickBot="1" x14ac:dyDescent="0.35">
      <c r="A106" s="104"/>
      <c r="B106" s="215">
        <v>98</v>
      </c>
      <c r="C106" s="218" t="s">
        <v>233</v>
      </c>
      <c r="D106" s="238">
        <v>1845</v>
      </c>
      <c r="E106" s="238">
        <v>0</v>
      </c>
      <c r="F106" s="238">
        <v>0</v>
      </c>
      <c r="G106" s="238">
        <v>1845</v>
      </c>
      <c r="H106" s="239">
        <v>0</v>
      </c>
      <c r="I106" s="104"/>
      <c r="K106" s="57"/>
    </row>
    <row r="107" spans="1:11" ht="16.2" thickBot="1" x14ac:dyDescent="0.35">
      <c r="A107" s="104"/>
      <c r="B107" s="215">
        <v>99</v>
      </c>
      <c r="C107" s="218" t="s">
        <v>234</v>
      </c>
      <c r="D107" s="238">
        <v>1845</v>
      </c>
      <c r="E107" s="238">
        <v>0</v>
      </c>
      <c r="F107" s="238">
        <v>0</v>
      </c>
      <c r="G107" s="238">
        <v>1845</v>
      </c>
      <c r="H107" s="239">
        <v>0</v>
      </c>
      <c r="I107" s="104"/>
      <c r="K107" s="57"/>
    </row>
    <row r="108" spans="1:11" ht="16.2" thickBot="1" x14ac:dyDescent="0.35">
      <c r="A108" s="104"/>
      <c r="B108" s="215">
        <v>100</v>
      </c>
      <c r="C108" s="218" t="s">
        <v>235</v>
      </c>
      <c r="D108" s="238">
        <v>1845</v>
      </c>
      <c r="E108" s="238">
        <v>0</v>
      </c>
      <c r="F108" s="238">
        <v>0</v>
      </c>
      <c r="G108" s="238">
        <v>1845</v>
      </c>
      <c r="H108" s="239">
        <v>0</v>
      </c>
      <c r="I108" s="104"/>
      <c r="K108" s="57"/>
    </row>
    <row r="109" spans="1:11" ht="16.2" thickBot="1" x14ac:dyDescent="0.35">
      <c r="A109" s="104"/>
      <c r="B109" s="215">
        <v>101</v>
      </c>
      <c r="C109" s="218" t="s">
        <v>236</v>
      </c>
      <c r="D109" s="238">
        <v>1845</v>
      </c>
      <c r="E109" s="238">
        <v>0</v>
      </c>
      <c r="F109" s="238">
        <v>0</v>
      </c>
      <c r="G109" s="238">
        <v>1845</v>
      </c>
      <c r="H109" s="239">
        <v>0</v>
      </c>
      <c r="I109" s="104"/>
      <c r="K109" s="57"/>
    </row>
    <row r="110" spans="1:11" ht="16.2" thickBot="1" x14ac:dyDescent="0.35">
      <c r="A110" s="104"/>
      <c r="B110" s="215">
        <v>102</v>
      </c>
      <c r="C110" s="218" t="s">
        <v>237</v>
      </c>
      <c r="D110" s="238">
        <v>1845</v>
      </c>
      <c r="E110" s="238">
        <v>0</v>
      </c>
      <c r="F110" s="238">
        <v>0</v>
      </c>
      <c r="G110" s="238">
        <v>1845</v>
      </c>
      <c r="H110" s="239">
        <v>0</v>
      </c>
      <c r="I110" s="104"/>
      <c r="K110" s="57"/>
    </row>
    <row r="111" spans="1:11" ht="16.2" thickBot="1" x14ac:dyDescent="0.35">
      <c r="A111" s="104"/>
      <c r="B111" s="215">
        <v>103</v>
      </c>
      <c r="C111" s="218" t="s">
        <v>238</v>
      </c>
      <c r="D111" s="238">
        <v>1845</v>
      </c>
      <c r="E111" s="238">
        <v>0</v>
      </c>
      <c r="F111" s="238">
        <v>0</v>
      </c>
      <c r="G111" s="238">
        <v>1845</v>
      </c>
      <c r="H111" s="239">
        <v>0</v>
      </c>
      <c r="I111" s="104"/>
      <c r="K111" s="57"/>
    </row>
    <row r="112" spans="1:11" ht="16.2" thickBot="1" x14ac:dyDescent="0.35">
      <c r="A112" s="104"/>
      <c r="B112" s="215">
        <v>104</v>
      </c>
      <c r="C112" s="218" t="s">
        <v>239</v>
      </c>
      <c r="D112" s="238">
        <v>1845</v>
      </c>
      <c r="E112" s="238">
        <v>0</v>
      </c>
      <c r="F112" s="238">
        <v>0</v>
      </c>
      <c r="G112" s="238">
        <v>1845</v>
      </c>
      <c r="H112" s="239">
        <v>0</v>
      </c>
      <c r="I112" s="104"/>
      <c r="K112" s="57"/>
    </row>
    <row r="113" spans="1:11" ht="16.2" thickBot="1" x14ac:dyDescent="0.35">
      <c r="A113" s="104"/>
      <c r="B113" s="215">
        <v>105</v>
      </c>
      <c r="C113" s="218" t="s">
        <v>240</v>
      </c>
      <c r="D113" s="238">
        <v>1845</v>
      </c>
      <c r="E113" s="238">
        <v>0</v>
      </c>
      <c r="F113" s="238">
        <v>0</v>
      </c>
      <c r="G113" s="238">
        <v>1845</v>
      </c>
      <c r="H113" s="239">
        <v>0</v>
      </c>
      <c r="I113" s="104"/>
      <c r="K113" s="57"/>
    </row>
    <row r="114" spans="1:11" ht="16.2" thickBot="1" x14ac:dyDescent="0.35">
      <c r="A114" s="104"/>
      <c r="B114" s="215">
        <v>106</v>
      </c>
      <c r="C114" s="218" t="s">
        <v>241</v>
      </c>
      <c r="D114" s="238">
        <v>1845</v>
      </c>
      <c r="E114" s="238">
        <v>0</v>
      </c>
      <c r="F114" s="238">
        <v>0</v>
      </c>
      <c r="G114" s="238">
        <v>1845</v>
      </c>
      <c r="H114" s="239">
        <v>0</v>
      </c>
      <c r="I114" s="104"/>
      <c r="K114" s="57"/>
    </row>
    <row r="115" spans="1:11" ht="16.2" thickBot="1" x14ac:dyDescent="0.35">
      <c r="A115" s="104"/>
      <c r="B115" s="215">
        <v>107</v>
      </c>
      <c r="C115" s="218" t="s">
        <v>242</v>
      </c>
      <c r="D115" s="238">
        <v>1845</v>
      </c>
      <c r="E115" s="238">
        <v>0</v>
      </c>
      <c r="F115" s="238">
        <v>0</v>
      </c>
      <c r="G115" s="238">
        <v>1845</v>
      </c>
      <c r="H115" s="239">
        <v>0</v>
      </c>
      <c r="I115" s="104"/>
      <c r="K115" s="57"/>
    </row>
    <row r="116" spans="1:11" ht="16.2" thickBot="1" x14ac:dyDescent="0.35">
      <c r="A116" s="104"/>
      <c r="B116" s="215">
        <v>108</v>
      </c>
      <c r="C116" s="218" t="s">
        <v>243</v>
      </c>
      <c r="D116" s="238">
        <v>1845</v>
      </c>
      <c r="E116" s="238">
        <v>0</v>
      </c>
      <c r="F116" s="238">
        <v>0</v>
      </c>
      <c r="G116" s="238">
        <v>1845</v>
      </c>
      <c r="H116" s="239">
        <v>0</v>
      </c>
      <c r="I116" s="104"/>
      <c r="K116" s="57"/>
    </row>
    <row r="117" spans="1:11" ht="16.2" thickBot="1" x14ac:dyDescent="0.35">
      <c r="A117" s="104"/>
      <c r="B117" s="215">
        <v>109</v>
      </c>
      <c r="C117" s="218" t="s">
        <v>244</v>
      </c>
      <c r="D117" s="238">
        <v>1845</v>
      </c>
      <c r="E117" s="238">
        <v>0</v>
      </c>
      <c r="F117" s="238">
        <v>0</v>
      </c>
      <c r="G117" s="238">
        <v>1845</v>
      </c>
      <c r="H117" s="239">
        <v>0</v>
      </c>
      <c r="I117" s="104"/>
      <c r="K117" s="57"/>
    </row>
    <row r="118" spans="1:11" ht="16.2" thickBot="1" x14ac:dyDescent="0.35">
      <c r="A118" s="104"/>
      <c r="B118" s="215">
        <v>110</v>
      </c>
      <c r="C118" s="218" t="s">
        <v>245</v>
      </c>
      <c r="D118" s="238">
        <v>1845</v>
      </c>
      <c r="E118" s="238">
        <v>0</v>
      </c>
      <c r="F118" s="238">
        <v>0</v>
      </c>
      <c r="G118" s="238">
        <v>1845</v>
      </c>
      <c r="H118" s="239">
        <v>0</v>
      </c>
      <c r="I118" s="104"/>
      <c r="K118" s="57"/>
    </row>
    <row r="119" spans="1:11" ht="16.2" thickBot="1" x14ac:dyDescent="0.35">
      <c r="A119" s="104"/>
      <c r="B119" s="215">
        <v>111</v>
      </c>
      <c r="C119" s="218" t="s">
        <v>246</v>
      </c>
      <c r="D119" s="238">
        <v>1845</v>
      </c>
      <c r="E119" s="238">
        <v>0</v>
      </c>
      <c r="F119" s="238">
        <v>0</v>
      </c>
      <c r="G119" s="238">
        <v>1845</v>
      </c>
      <c r="H119" s="239">
        <v>0</v>
      </c>
      <c r="I119" s="104"/>
      <c r="K119" s="57"/>
    </row>
    <row r="120" spans="1:11" ht="16.2" thickBot="1" x14ac:dyDescent="0.35">
      <c r="A120" s="104"/>
      <c r="B120" s="215">
        <v>112</v>
      </c>
      <c r="C120" s="218" t="s">
        <v>247</v>
      </c>
      <c r="D120" s="238">
        <v>4512.95</v>
      </c>
      <c r="E120" s="238">
        <v>0</v>
      </c>
      <c r="F120" s="238">
        <v>0</v>
      </c>
      <c r="G120" s="238">
        <v>4512.95</v>
      </c>
      <c r="H120" s="239">
        <v>0</v>
      </c>
      <c r="I120" s="104"/>
      <c r="K120" s="57"/>
    </row>
    <row r="121" spans="1:11" ht="16.2" thickBot="1" x14ac:dyDescent="0.35">
      <c r="A121" s="104"/>
      <c r="B121" s="215">
        <v>113</v>
      </c>
      <c r="C121" s="218" t="s">
        <v>248</v>
      </c>
      <c r="D121" s="238">
        <v>1845</v>
      </c>
      <c r="E121" s="238">
        <v>0</v>
      </c>
      <c r="F121" s="238">
        <v>0</v>
      </c>
      <c r="G121" s="238">
        <v>1845</v>
      </c>
      <c r="H121" s="239">
        <v>0</v>
      </c>
      <c r="I121" s="104"/>
      <c r="K121" s="57"/>
    </row>
    <row r="122" spans="1:11" ht="16.2" thickBot="1" x14ac:dyDescent="0.35">
      <c r="A122" s="104"/>
      <c r="B122" s="215">
        <v>114</v>
      </c>
      <c r="C122" s="218" t="s">
        <v>249</v>
      </c>
      <c r="D122" s="238">
        <v>1845</v>
      </c>
      <c r="E122" s="238">
        <v>0</v>
      </c>
      <c r="F122" s="238">
        <v>0</v>
      </c>
      <c r="G122" s="238">
        <v>1845</v>
      </c>
      <c r="H122" s="239">
        <v>0</v>
      </c>
      <c r="I122" s="104"/>
      <c r="K122" s="57"/>
    </row>
    <row r="123" spans="1:11" ht="16.2" thickBot="1" x14ac:dyDescent="0.35">
      <c r="A123" s="104"/>
      <c r="B123" s="215">
        <v>115</v>
      </c>
      <c r="C123" s="218" t="s">
        <v>250</v>
      </c>
      <c r="D123" s="238">
        <v>1845</v>
      </c>
      <c r="E123" s="238">
        <v>0</v>
      </c>
      <c r="F123" s="238">
        <v>0</v>
      </c>
      <c r="G123" s="238">
        <v>1845</v>
      </c>
      <c r="H123" s="239">
        <v>0</v>
      </c>
      <c r="I123" s="104"/>
      <c r="K123" s="57"/>
    </row>
    <row r="124" spans="1:11" ht="16.2" thickBot="1" x14ac:dyDescent="0.35">
      <c r="A124" s="104"/>
      <c r="B124" s="215">
        <v>116</v>
      </c>
      <c r="C124" s="218" t="s">
        <v>251</v>
      </c>
      <c r="D124" s="238">
        <v>1845</v>
      </c>
      <c r="E124" s="238">
        <v>0</v>
      </c>
      <c r="F124" s="238">
        <v>0</v>
      </c>
      <c r="G124" s="238">
        <v>1845</v>
      </c>
      <c r="H124" s="239">
        <v>0</v>
      </c>
      <c r="I124" s="104"/>
      <c r="K124" s="57"/>
    </row>
    <row r="125" spans="1:11" ht="16.2" thickBot="1" x14ac:dyDescent="0.35">
      <c r="A125" s="104"/>
      <c r="B125" s="215">
        <v>117</v>
      </c>
      <c r="C125" s="218" t="s">
        <v>252</v>
      </c>
      <c r="D125" s="238">
        <v>1845</v>
      </c>
      <c r="E125" s="238">
        <v>0</v>
      </c>
      <c r="F125" s="238">
        <v>0</v>
      </c>
      <c r="G125" s="238">
        <v>1845</v>
      </c>
      <c r="H125" s="239">
        <v>0</v>
      </c>
      <c r="I125" s="104"/>
      <c r="K125" s="57"/>
    </row>
    <row r="126" spans="1:11" ht="16.2" thickBot="1" x14ac:dyDescent="0.35">
      <c r="A126" s="104"/>
      <c r="B126" s="215">
        <v>118</v>
      </c>
      <c r="C126" s="218" t="s">
        <v>253</v>
      </c>
      <c r="D126" s="238">
        <v>1845</v>
      </c>
      <c r="E126" s="238">
        <v>0</v>
      </c>
      <c r="F126" s="238">
        <v>0</v>
      </c>
      <c r="G126" s="238">
        <v>1845</v>
      </c>
      <c r="H126" s="239">
        <v>0</v>
      </c>
      <c r="I126" s="104"/>
      <c r="K126" s="57"/>
    </row>
    <row r="127" spans="1:11" ht="16.2" thickBot="1" x14ac:dyDescent="0.35">
      <c r="A127" s="104"/>
      <c r="B127" s="215">
        <v>119</v>
      </c>
      <c r="C127" s="218" t="s">
        <v>254</v>
      </c>
      <c r="D127" s="238">
        <v>1845</v>
      </c>
      <c r="E127" s="238">
        <v>0</v>
      </c>
      <c r="F127" s="238">
        <v>0</v>
      </c>
      <c r="G127" s="238">
        <v>1845</v>
      </c>
      <c r="H127" s="239">
        <v>0</v>
      </c>
      <c r="I127" s="104"/>
      <c r="K127" s="57"/>
    </row>
    <row r="128" spans="1:11" ht="16.2" thickBot="1" x14ac:dyDescent="0.35">
      <c r="A128" s="104"/>
      <c r="B128" s="215">
        <v>120</v>
      </c>
      <c r="C128" s="218" t="s">
        <v>255</v>
      </c>
      <c r="D128" s="238">
        <v>1845</v>
      </c>
      <c r="E128" s="238">
        <v>0</v>
      </c>
      <c r="F128" s="238">
        <v>0</v>
      </c>
      <c r="G128" s="238">
        <v>1845</v>
      </c>
      <c r="H128" s="239">
        <v>0</v>
      </c>
      <c r="I128" s="104"/>
      <c r="K128" s="57"/>
    </row>
    <row r="129" spans="1:11" ht="16.2" thickBot="1" x14ac:dyDescent="0.35">
      <c r="A129" s="104"/>
      <c r="B129" s="215">
        <v>121</v>
      </c>
      <c r="C129" s="218" t="s">
        <v>256</v>
      </c>
      <c r="D129" s="238">
        <v>1845</v>
      </c>
      <c r="E129" s="238">
        <v>0</v>
      </c>
      <c r="F129" s="238">
        <v>0</v>
      </c>
      <c r="G129" s="238">
        <v>1845</v>
      </c>
      <c r="H129" s="239">
        <v>0</v>
      </c>
      <c r="I129" s="104"/>
      <c r="K129" s="57"/>
    </row>
    <row r="130" spans="1:11" ht="16.2" thickBot="1" x14ac:dyDescent="0.35">
      <c r="A130" s="104"/>
      <c r="B130" s="215">
        <v>122</v>
      </c>
      <c r="C130" s="218" t="s">
        <v>257</v>
      </c>
      <c r="D130" s="238">
        <v>1845</v>
      </c>
      <c r="E130" s="238">
        <v>0</v>
      </c>
      <c r="F130" s="238">
        <v>0</v>
      </c>
      <c r="G130" s="238">
        <v>1845</v>
      </c>
      <c r="H130" s="239">
        <v>0</v>
      </c>
      <c r="I130" s="104"/>
      <c r="K130" s="57"/>
    </row>
    <row r="131" spans="1:11" ht="16.2" thickBot="1" x14ac:dyDescent="0.35">
      <c r="A131" s="104"/>
      <c r="B131" s="215">
        <v>123</v>
      </c>
      <c r="C131" s="218" t="s">
        <v>258</v>
      </c>
      <c r="D131" s="238">
        <v>1845</v>
      </c>
      <c r="E131" s="238">
        <v>0</v>
      </c>
      <c r="F131" s="238">
        <v>0</v>
      </c>
      <c r="G131" s="238">
        <v>1845</v>
      </c>
      <c r="H131" s="239">
        <v>0</v>
      </c>
      <c r="I131" s="104"/>
      <c r="K131" s="57"/>
    </row>
    <row r="132" spans="1:11" ht="16.2" thickBot="1" x14ac:dyDescent="0.35">
      <c r="A132" s="104"/>
      <c r="B132" s="215">
        <v>124</v>
      </c>
      <c r="C132" s="218" t="s">
        <v>259</v>
      </c>
      <c r="D132" s="238">
        <v>1845</v>
      </c>
      <c r="E132" s="238">
        <v>0</v>
      </c>
      <c r="F132" s="238">
        <v>0</v>
      </c>
      <c r="G132" s="238">
        <v>1845</v>
      </c>
      <c r="H132" s="239">
        <v>0</v>
      </c>
      <c r="I132" s="104"/>
      <c r="K132" s="57"/>
    </row>
    <row r="133" spans="1:11" ht="16.2" thickBot="1" x14ac:dyDescent="0.35">
      <c r="A133" s="104"/>
      <c r="B133" s="215">
        <v>125</v>
      </c>
      <c r="C133" s="218" t="s">
        <v>260</v>
      </c>
      <c r="D133" s="238">
        <v>1845</v>
      </c>
      <c r="E133" s="238">
        <v>0</v>
      </c>
      <c r="F133" s="238">
        <v>0</v>
      </c>
      <c r="G133" s="238">
        <v>1845</v>
      </c>
      <c r="H133" s="239">
        <v>0</v>
      </c>
      <c r="I133" s="104"/>
      <c r="K133" s="57"/>
    </row>
    <row r="134" spans="1:11" ht="16.2" thickBot="1" x14ac:dyDescent="0.35">
      <c r="A134" s="104"/>
      <c r="B134" s="215">
        <v>126</v>
      </c>
      <c r="C134" s="218" t="s">
        <v>261</v>
      </c>
      <c r="D134" s="238">
        <v>3512.7</v>
      </c>
      <c r="E134" s="238">
        <v>0</v>
      </c>
      <c r="F134" s="238">
        <v>0</v>
      </c>
      <c r="G134" s="238">
        <v>3512.7</v>
      </c>
      <c r="H134" s="239">
        <v>0</v>
      </c>
      <c r="I134" s="104"/>
      <c r="K134" s="57"/>
    </row>
    <row r="135" spans="1:11" ht="16.2" thickBot="1" x14ac:dyDescent="0.35">
      <c r="A135" s="104"/>
      <c r="B135" s="215">
        <v>127</v>
      </c>
      <c r="C135" s="218" t="s">
        <v>262</v>
      </c>
      <c r="D135" s="238">
        <v>1845</v>
      </c>
      <c r="E135" s="238">
        <v>0</v>
      </c>
      <c r="F135" s="238">
        <v>0</v>
      </c>
      <c r="G135" s="238">
        <v>1845</v>
      </c>
      <c r="H135" s="239">
        <v>0</v>
      </c>
      <c r="I135" s="104"/>
      <c r="K135" s="57"/>
    </row>
    <row r="136" spans="1:11" ht="16.2" thickBot="1" x14ac:dyDescent="0.35">
      <c r="A136" s="104"/>
      <c r="B136" s="215">
        <v>128</v>
      </c>
      <c r="C136" s="218" t="s">
        <v>263</v>
      </c>
      <c r="D136" s="238">
        <v>1845</v>
      </c>
      <c r="E136" s="238">
        <v>0</v>
      </c>
      <c r="F136" s="238">
        <v>0</v>
      </c>
      <c r="G136" s="238">
        <v>1845</v>
      </c>
      <c r="H136" s="239">
        <v>0</v>
      </c>
      <c r="I136" s="104"/>
      <c r="K136" s="57"/>
    </row>
    <row r="137" spans="1:11" ht="16.2" thickBot="1" x14ac:dyDescent="0.35">
      <c r="A137" s="104"/>
      <c r="B137" s="215">
        <v>129</v>
      </c>
      <c r="C137" s="218" t="s">
        <v>264</v>
      </c>
      <c r="D137" s="238">
        <v>1845</v>
      </c>
      <c r="E137" s="238">
        <v>0</v>
      </c>
      <c r="F137" s="238">
        <v>0</v>
      </c>
      <c r="G137" s="238">
        <v>1845</v>
      </c>
      <c r="H137" s="239">
        <v>0</v>
      </c>
      <c r="I137" s="104"/>
      <c r="K137" s="57"/>
    </row>
    <row r="138" spans="1:11" ht="16.2" thickBot="1" x14ac:dyDescent="0.35">
      <c r="A138" s="104"/>
      <c r="B138" s="215">
        <v>130</v>
      </c>
      <c r="C138" s="218" t="s">
        <v>265</v>
      </c>
      <c r="D138" s="238">
        <v>1845</v>
      </c>
      <c r="E138" s="238">
        <v>0</v>
      </c>
      <c r="F138" s="238">
        <v>0</v>
      </c>
      <c r="G138" s="238">
        <v>1845</v>
      </c>
      <c r="H138" s="239">
        <v>0</v>
      </c>
      <c r="I138" s="104"/>
      <c r="K138" s="57"/>
    </row>
    <row r="139" spans="1:11" ht="16.2" thickBot="1" x14ac:dyDescent="0.35">
      <c r="A139" s="104"/>
      <c r="B139" s="215">
        <v>131</v>
      </c>
      <c r="C139" s="218" t="s">
        <v>266</v>
      </c>
      <c r="D139" s="238">
        <v>1845</v>
      </c>
      <c r="E139" s="238">
        <v>0</v>
      </c>
      <c r="F139" s="238">
        <v>0</v>
      </c>
      <c r="G139" s="238">
        <v>1845</v>
      </c>
      <c r="H139" s="239">
        <v>0</v>
      </c>
      <c r="I139" s="104"/>
      <c r="K139" s="57"/>
    </row>
    <row r="140" spans="1:11" ht="16.2" thickBot="1" x14ac:dyDescent="0.35">
      <c r="A140" s="104"/>
      <c r="B140" s="215">
        <v>132</v>
      </c>
      <c r="C140" s="218" t="s">
        <v>267</v>
      </c>
      <c r="D140" s="238">
        <v>1845</v>
      </c>
      <c r="E140" s="238">
        <v>0</v>
      </c>
      <c r="F140" s="238">
        <v>0</v>
      </c>
      <c r="G140" s="238">
        <v>1845</v>
      </c>
      <c r="H140" s="239">
        <v>0</v>
      </c>
      <c r="I140" s="104"/>
      <c r="K140" s="57"/>
    </row>
    <row r="141" spans="1:11" ht="16.2" thickBot="1" x14ac:dyDescent="0.35">
      <c r="A141" s="104"/>
      <c r="B141" s="215">
        <v>133</v>
      </c>
      <c r="C141" s="218" t="s">
        <v>268</v>
      </c>
      <c r="D141" s="238">
        <v>1845</v>
      </c>
      <c r="E141" s="238">
        <v>0</v>
      </c>
      <c r="F141" s="238">
        <v>0</v>
      </c>
      <c r="G141" s="238">
        <v>1845</v>
      </c>
      <c r="H141" s="239">
        <v>0</v>
      </c>
      <c r="I141" s="104"/>
      <c r="K141" s="57"/>
    </row>
    <row r="142" spans="1:11" ht="16.2" thickBot="1" x14ac:dyDescent="0.35">
      <c r="A142" s="104"/>
      <c r="B142" s="215">
        <v>134</v>
      </c>
      <c r="C142" s="218" t="s">
        <v>269</v>
      </c>
      <c r="D142" s="238">
        <v>1845</v>
      </c>
      <c r="E142" s="238">
        <v>0</v>
      </c>
      <c r="F142" s="238">
        <v>0</v>
      </c>
      <c r="G142" s="238">
        <v>1845</v>
      </c>
      <c r="H142" s="239">
        <v>0</v>
      </c>
      <c r="I142" s="104"/>
      <c r="K142" s="57"/>
    </row>
    <row r="143" spans="1:11" ht="16.2" thickBot="1" x14ac:dyDescent="0.35">
      <c r="A143" s="104"/>
      <c r="B143" s="215">
        <v>135</v>
      </c>
      <c r="C143" s="218" t="s">
        <v>270</v>
      </c>
      <c r="D143" s="238">
        <v>1845</v>
      </c>
      <c r="E143" s="238">
        <v>0</v>
      </c>
      <c r="F143" s="238">
        <v>0</v>
      </c>
      <c r="G143" s="238">
        <v>1845</v>
      </c>
      <c r="H143" s="239">
        <v>0</v>
      </c>
      <c r="I143" s="104"/>
      <c r="K143" s="57"/>
    </row>
    <row r="144" spans="1:11" ht="16.2" thickBot="1" x14ac:dyDescent="0.35">
      <c r="A144" s="104"/>
      <c r="B144" s="215">
        <v>136</v>
      </c>
      <c r="C144" s="218" t="s">
        <v>271</v>
      </c>
      <c r="D144" s="238">
        <v>1845</v>
      </c>
      <c r="E144" s="238">
        <v>0</v>
      </c>
      <c r="F144" s="238">
        <v>0</v>
      </c>
      <c r="G144" s="238">
        <v>1845</v>
      </c>
      <c r="H144" s="239">
        <v>0</v>
      </c>
      <c r="I144" s="104"/>
      <c r="K144" s="57"/>
    </row>
    <row r="145" spans="1:11" ht="16.2" thickBot="1" x14ac:dyDescent="0.35">
      <c r="A145" s="104"/>
      <c r="B145" s="215">
        <v>137</v>
      </c>
      <c r="C145" s="218" t="s">
        <v>272</v>
      </c>
      <c r="D145" s="238">
        <v>1845</v>
      </c>
      <c r="E145" s="238">
        <v>0</v>
      </c>
      <c r="F145" s="238">
        <v>0</v>
      </c>
      <c r="G145" s="238">
        <v>1845</v>
      </c>
      <c r="H145" s="239">
        <v>0</v>
      </c>
      <c r="I145" s="104"/>
      <c r="K145" s="57"/>
    </row>
    <row r="146" spans="1:11" ht="16.2" thickBot="1" x14ac:dyDescent="0.35">
      <c r="A146" s="104"/>
      <c r="B146" s="215">
        <v>138</v>
      </c>
      <c r="C146" s="218" t="s">
        <v>273</v>
      </c>
      <c r="D146" s="238">
        <v>1845</v>
      </c>
      <c r="E146" s="238">
        <v>0</v>
      </c>
      <c r="F146" s="238">
        <v>0</v>
      </c>
      <c r="G146" s="238">
        <v>1845</v>
      </c>
      <c r="H146" s="239">
        <v>0</v>
      </c>
      <c r="I146" s="104"/>
      <c r="K146" s="57"/>
    </row>
    <row r="147" spans="1:11" ht="16.2" thickBot="1" x14ac:dyDescent="0.35">
      <c r="A147" s="104"/>
      <c r="B147" s="215">
        <v>139</v>
      </c>
      <c r="C147" s="218" t="s">
        <v>274</v>
      </c>
      <c r="D147" s="238">
        <v>1845</v>
      </c>
      <c r="E147" s="238">
        <v>0</v>
      </c>
      <c r="F147" s="238">
        <v>0</v>
      </c>
      <c r="G147" s="238">
        <v>1845</v>
      </c>
      <c r="H147" s="239">
        <v>0</v>
      </c>
      <c r="I147" s="104"/>
      <c r="K147" s="57"/>
    </row>
    <row r="148" spans="1:11" ht="16.2" thickBot="1" x14ac:dyDescent="0.35">
      <c r="A148" s="104"/>
      <c r="B148" s="215">
        <v>140</v>
      </c>
      <c r="C148" s="218" t="s">
        <v>275</v>
      </c>
      <c r="D148" s="238">
        <v>1845</v>
      </c>
      <c r="E148" s="238">
        <v>0</v>
      </c>
      <c r="F148" s="238">
        <v>0</v>
      </c>
      <c r="G148" s="238">
        <v>1845</v>
      </c>
      <c r="H148" s="239">
        <v>0</v>
      </c>
      <c r="I148" s="104"/>
      <c r="K148" s="57"/>
    </row>
    <row r="149" spans="1:11" ht="16.2" thickBot="1" x14ac:dyDescent="0.35">
      <c r="A149" s="104"/>
      <c r="B149" s="215">
        <v>141</v>
      </c>
      <c r="C149" s="218" t="s">
        <v>276</v>
      </c>
      <c r="D149" s="238">
        <v>1845</v>
      </c>
      <c r="E149" s="238">
        <v>0</v>
      </c>
      <c r="F149" s="238">
        <v>0</v>
      </c>
      <c r="G149" s="238">
        <v>1845</v>
      </c>
      <c r="H149" s="239">
        <v>0</v>
      </c>
      <c r="I149" s="104"/>
      <c r="K149" s="57"/>
    </row>
    <row r="150" spans="1:11" ht="16.2" thickBot="1" x14ac:dyDescent="0.35">
      <c r="A150" s="104"/>
      <c r="B150" s="215">
        <v>142</v>
      </c>
      <c r="C150" s="218" t="s">
        <v>277</v>
      </c>
      <c r="D150" s="238">
        <v>1845</v>
      </c>
      <c r="E150" s="238">
        <v>0</v>
      </c>
      <c r="F150" s="238">
        <v>0</v>
      </c>
      <c r="G150" s="238">
        <v>1845</v>
      </c>
      <c r="H150" s="239">
        <v>0</v>
      </c>
      <c r="I150" s="104"/>
      <c r="K150" s="57"/>
    </row>
    <row r="151" spans="1:11" ht="16.2" thickBot="1" x14ac:dyDescent="0.35">
      <c r="A151" s="104"/>
      <c r="B151" s="215">
        <v>143</v>
      </c>
      <c r="C151" s="218" t="s">
        <v>278</v>
      </c>
      <c r="D151" s="238">
        <v>1845</v>
      </c>
      <c r="E151" s="238">
        <v>0</v>
      </c>
      <c r="F151" s="238">
        <v>0</v>
      </c>
      <c r="G151" s="238">
        <v>1845</v>
      </c>
      <c r="H151" s="239">
        <v>0</v>
      </c>
      <c r="I151" s="104"/>
      <c r="K151" s="57"/>
    </row>
    <row r="152" spans="1:11" ht="16.2" thickBot="1" x14ac:dyDescent="0.35">
      <c r="A152" s="104"/>
      <c r="B152" s="215">
        <v>144</v>
      </c>
      <c r="C152" s="218" t="s">
        <v>279</v>
      </c>
      <c r="D152" s="238">
        <v>1845</v>
      </c>
      <c r="E152" s="238">
        <v>0</v>
      </c>
      <c r="F152" s="238">
        <v>0</v>
      </c>
      <c r="G152" s="238">
        <v>1845</v>
      </c>
      <c r="H152" s="239">
        <v>0</v>
      </c>
      <c r="I152" s="104"/>
      <c r="K152" s="57"/>
    </row>
    <row r="153" spans="1:11" ht="29.4" thickBot="1" x14ac:dyDescent="0.35">
      <c r="A153" s="104"/>
      <c r="B153" s="215">
        <v>145</v>
      </c>
      <c r="C153" s="218" t="s">
        <v>280</v>
      </c>
      <c r="D153" s="238">
        <v>1845</v>
      </c>
      <c r="E153" s="238">
        <v>0</v>
      </c>
      <c r="F153" s="238">
        <v>0</v>
      </c>
      <c r="G153" s="238">
        <v>1845</v>
      </c>
      <c r="H153" s="239">
        <v>0</v>
      </c>
      <c r="I153" s="104"/>
      <c r="K153" s="57"/>
    </row>
    <row r="154" spans="1:11" ht="16.2" thickBot="1" x14ac:dyDescent="0.35">
      <c r="A154" s="104"/>
      <c r="B154" s="215">
        <v>146</v>
      </c>
      <c r="C154" s="218" t="s">
        <v>281</v>
      </c>
      <c r="D154" s="238">
        <v>1845</v>
      </c>
      <c r="E154" s="238">
        <v>0</v>
      </c>
      <c r="F154" s="238">
        <v>0</v>
      </c>
      <c r="G154" s="238">
        <v>1845</v>
      </c>
      <c r="H154" s="239">
        <v>0</v>
      </c>
      <c r="I154" s="104"/>
      <c r="K154" s="57"/>
    </row>
    <row r="155" spans="1:11" ht="29.4" thickBot="1" x14ac:dyDescent="0.35">
      <c r="A155" s="104"/>
      <c r="B155" s="215">
        <v>147</v>
      </c>
      <c r="C155" s="218" t="s">
        <v>282</v>
      </c>
      <c r="D155" s="238">
        <v>2174</v>
      </c>
      <c r="E155" s="238">
        <v>0</v>
      </c>
      <c r="F155" s="238">
        <v>0</v>
      </c>
      <c r="G155" s="238">
        <v>2174</v>
      </c>
      <c r="H155" s="239">
        <v>0</v>
      </c>
      <c r="I155" s="104"/>
      <c r="K155" s="57"/>
    </row>
    <row r="156" spans="1:11" ht="16.2" thickBot="1" x14ac:dyDescent="0.35">
      <c r="A156" s="104"/>
      <c r="B156" s="215">
        <v>148</v>
      </c>
      <c r="C156" s="218" t="s">
        <v>283</v>
      </c>
      <c r="D156" s="238">
        <v>1845</v>
      </c>
      <c r="E156" s="238">
        <v>0</v>
      </c>
      <c r="F156" s="238">
        <v>0</v>
      </c>
      <c r="G156" s="238">
        <v>1845</v>
      </c>
      <c r="H156" s="239">
        <v>0</v>
      </c>
      <c r="I156" s="104"/>
      <c r="K156" s="57"/>
    </row>
    <row r="157" spans="1:11" ht="16.2" thickBot="1" x14ac:dyDescent="0.35">
      <c r="A157" s="104"/>
      <c r="B157" s="215">
        <v>149</v>
      </c>
      <c r="C157" s="218" t="s">
        <v>284</v>
      </c>
      <c r="D157" s="238">
        <v>1845</v>
      </c>
      <c r="E157" s="238">
        <v>0</v>
      </c>
      <c r="F157" s="238">
        <v>0</v>
      </c>
      <c r="G157" s="238">
        <v>1845</v>
      </c>
      <c r="H157" s="239">
        <v>0</v>
      </c>
      <c r="I157" s="104"/>
      <c r="K157" s="57"/>
    </row>
    <row r="158" spans="1:11" ht="16.2" thickBot="1" x14ac:dyDescent="0.35">
      <c r="A158" s="104"/>
      <c r="B158" s="215">
        <v>150</v>
      </c>
      <c r="C158" s="218" t="s">
        <v>285</v>
      </c>
      <c r="D158" s="238">
        <v>1845</v>
      </c>
      <c r="E158" s="238">
        <v>0</v>
      </c>
      <c r="F158" s="238">
        <v>0</v>
      </c>
      <c r="G158" s="238">
        <v>1845</v>
      </c>
      <c r="H158" s="239">
        <v>0</v>
      </c>
      <c r="I158" s="104"/>
      <c r="K158" s="57"/>
    </row>
    <row r="159" spans="1:11" ht="16.2" thickBot="1" x14ac:dyDescent="0.35">
      <c r="A159" s="104"/>
      <c r="B159" s="215">
        <v>151</v>
      </c>
      <c r="C159" s="218" t="s">
        <v>286</v>
      </c>
      <c r="D159" s="238">
        <v>1845</v>
      </c>
      <c r="E159" s="238">
        <v>0</v>
      </c>
      <c r="F159" s="238">
        <v>0</v>
      </c>
      <c r="G159" s="238">
        <v>1845</v>
      </c>
      <c r="H159" s="239">
        <v>0</v>
      </c>
      <c r="I159" s="104"/>
      <c r="K159" s="57"/>
    </row>
    <row r="160" spans="1:11" ht="16.2" thickBot="1" x14ac:dyDescent="0.35">
      <c r="A160" s="104"/>
      <c r="B160" s="215">
        <v>152</v>
      </c>
      <c r="C160" s="218" t="s">
        <v>287</v>
      </c>
      <c r="D160" s="238">
        <v>1845</v>
      </c>
      <c r="E160" s="238">
        <v>0</v>
      </c>
      <c r="F160" s="238">
        <v>0</v>
      </c>
      <c r="G160" s="238">
        <v>1845</v>
      </c>
      <c r="H160" s="239">
        <v>0</v>
      </c>
      <c r="I160" s="104"/>
      <c r="K160" s="57"/>
    </row>
    <row r="161" spans="1:11" ht="16.2" thickBot="1" x14ac:dyDescent="0.35">
      <c r="A161" s="104"/>
      <c r="B161" s="215">
        <v>153</v>
      </c>
      <c r="C161" s="218" t="s">
        <v>288</v>
      </c>
      <c r="D161" s="238">
        <v>1845</v>
      </c>
      <c r="E161" s="238">
        <v>0</v>
      </c>
      <c r="F161" s="238">
        <v>0</v>
      </c>
      <c r="G161" s="238">
        <v>1845</v>
      </c>
      <c r="H161" s="239">
        <v>0</v>
      </c>
      <c r="I161" s="104"/>
      <c r="K161" s="57"/>
    </row>
    <row r="162" spans="1:11" ht="16.2" thickBot="1" x14ac:dyDescent="0.35">
      <c r="A162" s="104"/>
      <c r="B162" s="215">
        <v>154</v>
      </c>
      <c r="C162" s="218" t="s">
        <v>289</v>
      </c>
      <c r="D162" s="238">
        <v>1845</v>
      </c>
      <c r="E162" s="238">
        <v>0</v>
      </c>
      <c r="F162" s="238">
        <v>0</v>
      </c>
      <c r="G162" s="238">
        <v>1845</v>
      </c>
      <c r="H162" s="239">
        <v>0</v>
      </c>
      <c r="I162" s="104"/>
      <c r="K162" s="57"/>
    </row>
    <row r="163" spans="1:11" ht="16.2" thickBot="1" x14ac:dyDescent="0.35">
      <c r="A163" s="104"/>
      <c r="B163" s="215">
        <v>155</v>
      </c>
      <c r="C163" s="218" t="s">
        <v>290</v>
      </c>
      <c r="D163" s="238">
        <v>1845</v>
      </c>
      <c r="E163" s="238">
        <v>0</v>
      </c>
      <c r="F163" s="238">
        <v>0</v>
      </c>
      <c r="G163" s="238">
        <v>1845</v>
      </c>
      <c r="H163" s="239">
        <v>0</v>
      </c>
      <c r="I163" s="104"/>
      <c r="K163" s="57"/>
    </row>
    <row r="164" spans="1:11" ht="16.2" thickBot="1" x14ac:dyDescent="0.35">
      <c r="A164" s="104"/>
      <c r="B164" s="215">
        <v>156</v>
      </c>
      <c r="C164" s="218" t="s">
        <v>291</v>
      </c>
      <c r="D164" s="238">
        <v>1845</v>
      </c>
      <c r="E164" s="238">
        <v>0</v>
      </c>
      <c r="F164" s="238">
        <v>0</v>
      </c>
      <c r="G164" s="238">
        <v>1845</v>
      </c>
      <c r="H164" s="239">
        <v>0</v>
      </c>
      <c r="I164" s="104"/>
      <c r="K164" s="57"/>
    </row>
    <row r="165" spans="1:11" ht="16.2" thickBot="1" x14ac:dyDescent="0.35">
      <c r="A165" s="104"/>
      <c r="B165" s="215">
        <v>157</v>
      </c>
      <c r="C165" s="218" t="s">
        <v>292</v>
      </c>
      <c r="D165" s="238">
        <v>1845</v>
      </c>
      <c r="E165" s="238">
        <v>0</v>
      </c>
      <c r="F165" s="238">
        <v>0</v>
      </c>
      <c r="G165" s="238">
        <v>1845</v>
      </c>
      <c r="H165" s="239">
        <v>0</v>
      </c>
      <c r="I165" s="104"/>
      <c r="K165" s="57"/>
    </row>
    <row r="166" spans="1:11" ht="16.2" thickBot="1" x14ac:dyDescent="0.35">
      <c r="A166" s="104"/>
      <c r="B166" s="215">
        <v>158</v>
      </c>
      <c r="C166" s="218" t="s">
        <v>293</v>
      </c>
      <c r="D166" s="238">
        <v>1845</v>
      </c>
      <c r="E166" s="238">
        <v>0</v>
      </c>
      <c r="F166" s="238">
        <v>0</v>
      </c>
      <c r="G166" s="238">
        <v>1845</v>
      </c>
      <c r="H166" s="239">
        <v>0</v>
      </c>
      <c r="I166" s="104"/>
      <c r="K166" s="57"/>
    </row>
    <row r="167" spans="1:11" ht="16.2" thickBot="1" x14ac:dyDescent="0.35">
      <c r="A167" s="104"/>
      <c r="B167" s="215">
        <v>159</v>
      </c>
      <c r="C167" s="218" t="s">
        <v>294</v>
      </c>
      <c r="D167" s="238">
        <v>0</v>
      </c>
      <c r="E167" s="238">
        <v>1697.4</v>
      </c>
      <c r="F167" s="238">
        <v>0</v>
      </c>
      <c r="G167" s="238">
        <v>1697.4</v>
      </c>
      <c r="H167" s="239">
        <v>0</v>
      </c>
      <c r="I167" s="104"/>
      <c r="K167" s="57"/>
    </row>
    <row r="168" spans="1:11" ht="16.2" thickBot="1" x14ac:dyDescent="0.35">
      <c r="A168" s="104"/>
      <c r="B168" s="215">
        <v>160</v>
      </c>
      <c r="C168" s="218" t="s">
        <v>295</v>
      </c>
      <c r="D168" s="238">
        <v>1845</v>
      </c>
      <c r="E168" s="238">
        <v>0</v>
      </c>
      <c r="F168" s="238">
        <v>0</v>
      </c>
      <c r="G168" s="238">
        <v>1845</v>
      </c>
      <c r="H168" s="239">
        <v>0</v>
      </c>
      <c r="I168" s="104"/>
      <c r="K168" s="57"/>
    </row>
    <row r="169" spans="1:11" ht="28.2" thickBot="1" x14ac:dyDescent="0.35">
      <c r="A169" s="104"/>
      <c r="B169" s="215">
        <v>161</v>
      </c>
      <c r="C169" s="243" t="s">
        <v>296</v>
      </c>
      <c r="D169" s="238">
        <v>1845</v>
      </c>
      <c r="E169" s="238">
        <v>0</v>
      </c>
      <c r="F169" s="238">
        <v>0</v>
      </c>
      <c r="G169" s="238">
        <v>1845</v>
      </c>
      <c r="H169" s="239">
        <v>0</v>
      </c>
      <c r="I169" s="104"/>
      <c r="K169" s="57"/>
    </row>
    <row r="170" spans="1:11" ht="29.4" thickBot="1" x14ac:dyDescent="0.35">
      <c r="A170" s="104"/>
      <c r="B170" s="215">
        <v>162</v>
      </c>
      <c r="C170" s="244" t="s">
        <v>297</v>
      </c>
      <c r="D170" s="238">
        <v>4972</v>
      </c>
      <c r="E170" s="238">
        <v>0</v>
      </c>
      <c r="F170" s="238">
        <v>3127</v>
      </c>
      <c r="G170" s="238">
        <v>1845</v>
      </c>
      <c r="H170" s="239">
        <v>0</v>
      </c>
      <c r="I170" s="104"/>
      <c r="K170" s="57"/>
    </row>
    <row r="171" spans="1:11" ht="16.2" thickBot="1" x14ac:dyDescent="0.35">
      <c r="A171" s="104"/>
      <c r="B171" s="215">
        <v>163</v>
      </c>
      <c r="C171" s="243" t="s">
        <v>298</v>
      </c>
      <c r="D171" s="238">
        <v>3690</v>
      </c>
      <c r="E171" s="238">
        <v>0</v>
      </c>
      <c r="F171" s="238">
        <v>0</v>
      </c>
      <c r="G171" s="238">
        <v>3690</v>
      </c>
      <c r="H171" s="239">
        <v>0</v>
      </c>
      <c r="I171" s="104"/>
      <c r="K171" s="57"/>
    </row>
    <row r="172" spans="1:11" ht="16.2" thickBot="1" x14ac:dyDescent="0.35">
      <c r="A172" s="104"/>
      <c r="B172" s="215">
        <v>164</v>
      </c>
      <c r="C172" s="244" t="s">
        <v>299</v>
      </c>
      <c r="D172" s="238">
        <v>1845</v>
      </c>
      <c r="E172" s="238">
        <v>0</v>
      </c>
      <c r="F172" s="238">
        <v>0</v>
      </c>
      <c r="G172" s="238">
        <v>1845</v>
      </c>
      <c r="H172" s="239">
        <v>0</v>
      </c>
      <c r="I172" s="104"/>
      <c r="K172" s="57"/>
    </row>
    <row r="173" spans="1:11" ht="16.2" thickBot="1" x14ac:dyDescent="0.35">
      <c r="A173" s="104"/>
      <c r="B173" s="215">
        <v>165</v>
      </c>
      <c r="C173" s="244" t="s">
        <v>300</v>
      </c>
      <c r="D173" s="238">
        <v>1845</v>
      </c>
      <c r="E173" s="238">
        <v>0</v>
      </c>
      <c r="F173" s="238">
        <v>0</v>
      </c>
      <c r="G173" s="238">
        <v>1845</v>
      </c>
      <c r="H173" s="239">
        <v>0</v>
      </c>
      <c r="I173" s="104"/>
      <c r="K173" s="57"/>
    </row>
    <row r="174" spans="1:11" ht="16.2" thickBot="1" x14ac:dyDescent="0.35">
      <c r="A174" s="104"/>
      <c r="B174" s="215">
        <v>166</v>
      </c>
      <c r="C174" s="244" t="s">
        <v>301</v>
      </c>
      <c r="D174" s="238">
        <v>1845</v>
      </c>
      <c r="E174" s="238">
        <v>0</v>
      </c>
      <c r="F174" s="238">
        <v>0</v>
      </c>
      <c r="G174" s="238">
        <v>1845</v>
      </c>
      <c r="H174" s="239">
        <v>0</v>
      </c>
      <c r="I174" s="104"/>
      <c r="K174" s="57"/>
    </row>
    <row r="175" spans="1:11" ht="16.2" thickBot="1" x14ac:dyDescent="0.35">
      <c r="A175" s="104"/>
      <c r="B175" s="215">
        <v>167</v>
      </c>
      <c r="C175" s="244" t="s">
        <v>302</v>
      </c>
      <c r="D175" s="238">
        <v>1845</v>
      </c>
      <c r="E175" s="238">
        <v>0</v>
      </c>
      <c r="F175" s="238">
        <v>0</v>
      </c>
      <c r="G175" s="238">
        <v>1845</v>
      </c>
      <c r="H175" s="239">
        <v>0</v>
      </c>
      <c r="I175" s="104"/>
      <c r="K175" s="57"/>
    </row>
    <row r="176" spans="1:11" ht="16.2" thickBot="1" x14ac:dyDescent="0.35">
      <c r="A176" s="104"/>
      <c r="B176" s="215">
        <v>168</v>
      </c>
      <c r="C176" s="244" t="s">
        <v>303</v>
      </c>
      <c r="D176" s="238">
        <v>1845</v>
      </c>
      <c r="E176" s="238">
        <v>0</v>
      </c>
      <c r="F176" s="238">
        <v>0</v>
      </c>
      <c r="G176" s="238">
        <v>1845</v>
      </c>
      <c r="H176" s="239">
        <v>0</v>
      </c>
      <c r="I176" s="104"/>
      <c r="K176" s="57"/>
    </row>
    <row r="177" spans="1:11" ht="16.2" thickBot="1" x14ac:dyDescent="0.35">
      <c r="A177" s="104"/>
      <c r="B177" s="215">
        <v>169</v>
      </c>
      <c r="C177" s="244" t="s">
        <v>304</v>
      </c>
      <c r="D177" s="238">
        <v>1845</v>
      </c>
      <c r="E177" s="238">
        <v>0</v>
      </c>
      <c r="F177" s="238">
        <v>0</v>
      </c>
      <c r="G177" s="238">
        <v>1845</v>
      </c>
      <c r="H177" s="239">
        <v>0</v>
      </c>
      <c r="I177" s="104"/>
      <c r="K177" s="57"/>
    </row>
    <row r="178" spans="1:11" ht="29.4" thickBot="1" x14ac:dyDescent="0.35">
      <c r="A178" s="104"/>
      <c r="B178" s="215">
        <v>170</v>
      </c>
      <c r="C178" s="244" t="s">
        <v>305</v>
      </c>
      <c r="D178" s="238">
        <v>1845</v>
      </c>
      <c r="E178" s="238">
        <v>0</v>
      </c>
      <c r="F178" s="238">
        <v>0</v>
      </c>
      <c r="G178" s="238">
        <v>1845</v>
      </c>
      <c r="H178" s="239">
        <v>0</v>
      </c>
      <c r="I178" s="104"/>
      <c r="K178" s="57"/>
    </row>
    <row r="179" spans="1:11" ht="29.4" thickBot="1" x14ac:dyDescent="0.35">
      <c r="A179" s="104"/>
      <c r="B179" s="215">
        <v>171</v>
      </c>
      <c r="C179" s="244" t="s">
        <v>306</v>
      </c>
      <c r="D179" s="238">
        <v>1845</v>
      </c>
      <c r="E179" s="238">
        <v>0</v>
      </c>
      <c r="F179" s="238">
        <v>0</v>
      </c>
      <c r="G179" s="238">
        <v>1845</v>
      </c>
      <c r="H179" s="239">
        <v>0</v>
      </c>
      <c r="I179" s="104"/>
      <c r="K179" s="57"/>
    </row>
    <row r="180" spans="1:11" ht="29.4" thickBot="1" x14ac:dyDescent="0.35">
      <c r="A180" s="104"/>
      <c r="B180" s="215">
        <v>172</v>
      </c>
      <c r="C180" s="244" t="s">
        <v>307</v>
      </c>
      <c r="D180" s="238">
        <v>1845</v>
      </c>
      <c r="E180" s="238">
        <v>0</v>
      </c>
      <c r="F180" s="238">
        <v>0</v>
      </c>
      <c r="G180" s="238">
        <v>1845</v>
      </c>
      <c r="H180" s="239">
        <v>0</v>
      </c>
      <c r="I180" s="104"/>
      <c r="K180" s="57"/>
    </row>
    <row r="181" spans="1:11" ht="16.2" thickBot="1" x14ac:dyDescent="0.35">
      <c r="A181" s="104"/>
      <c r="B181" s="215">
        <v>173</v>
      </c>
      <c r="C181" s="244" t="s">
        <v>308</v>
      </c>
      <c r="D181" s="238">
        <v>1845</v>
      </c>
      <c r="E181" s="238">
        <v>0</v>
      </c>
      <c r="F181" s="238">
        <v>0</v>
      </c>
      <c r="G181" s="238">
        <v>1845</v>
      </c>
      <c r="H181" s="239">
        <v>0</v>
      </c>
      <c r="I181" s="104"/>
      <c r="K181" s="57"/>
    </row>
    <row r="182" spans="1:11" ht="16.2" thickBot="1" x14ac:dyDescent="0.35">
      <c r="A182" s="104"/>
      <c r="B182" s="215">
        <v>174</v>
      </c>
      <c r="C182" s="244" t="s">
        <v>309</v>
      </c>
      <c r="D182" s="238">
        <v>0</v>
      </c>
      <c r="E182" s="238">
        <v>1697.4</v>
      </c>
      <c r="F182" s="238">
        <v>0</v>
      </c>
      <c r="G182" s="238">
        <v>1697.4</v>
      </c>
      <c r="H182" s="239">
        <v>0</v>
      </c>
      <c r="I182" s="104"/>
      <c r="K182" s="57"/>
    </row>
    <row r="183" spans="1:11" ht="16.2" thickBot="1" x14ac:dyDescent="0.35">
      <c r="A183" s="104"/>
      <c r="B183" s="215">
        <v>175</v>
      </c>
      <c r="C183" s="218" t="s">
        <v>310</v>
      </c>
      <c r="D183" s="238">
        <v>0</v>
      </c>
      <c r="E183" s="238">
        <v>1697.4</v>
      </c>
      <c r="F183" s="238">
        <v>0</v>
      </c>
      <c r="G183" s="238">
        <v>1697.4</v>
      </c>
      <c r="H183" s="239">
        <v>0</v>
      </c>
      <c r="I183" s="104"/>
      <c r="K183" s="57"/>
    </row>
    <row r="184" spans="1:11" ht="29.4" thickBot="1" x14ac:dyDescent="0.35">
      <c r="A184" s="104"/>
      <c r="B184" s="215">
        <v>176</v>
      </c>
      <c r="C184" s="240" t="s">
        <v>311</v>
      </c>
      <c r="D184" s="238">
        <v>1845</v>
      </c>
      <c r="E184" s="238">
        <v>0</v>
      </c>
      <c r="F184" s="238">
        <v>0</v>
      </c>
      <c r="G184" s="238">
        <v>1845</v>
      </c>
      <c r="H184" s="239">
        <v>0</v>
      </c>
      <c r="I184" s="104"/>
      <c r="K184" s="57"/>
    </row>
    <row r="185" spans="1:11" ht="29.4" thickBot="1" x14ac:dyDescent="0.35">
      <c r="A185" s="104"/>
      <c r="B185" s="215">
        <v>177</v>
      </c>
      <c r="C185" s="240" t="s">
        <v>312</v>
      </c>
      <c r="D185" s="238">
        <v>1845</v>
      </c>
      <c r="E185" s="238">
        <v>0</v>
      </c>
      <c r="F185" s="238">
        <v>0</v>
      </c>
      <c r="G185" s="238">
        <v>1845</v>
      </c>
      <c r="H185" s="239">
        <v>0</v>
      </c>
      <c r="I185" s="104"/>
      <c r="K185" s="57"/>
    </row>
    <row r="186" spans="1:11" ht="16.2" thickBot="1" x14ac:dyDescent="0.35">
      <c r="A186" s="104"/>
      <c r="B186" s="215">
        <v>178</v>
      </c>
      <c r="C186" s="218" t="s">
        <v>313</v>
      </c>
      <c r="D186" s="238">
        <v>0</v>
      </c>
      <c r="E186" s="238">
        <v>1845</v>
      </c>
      <c r="F186" s="238">
        <v>0</v>
      </c>
      <c r="G186" s="238">
        <v>1845</v>
      </c>
      <c r="H186" s="239">
        <v>0</v>
      </c>
      <c r="I186" s="104"/>
      <c r="K186" s="57"/>
    </row>
    <row r="187" spans="1:11" ht="29.4" thickBot="1" x14ac:dyDescent="0.35">
      <c r="A187" s="104"/>
      <c r="B187" s="215">
        <v>179</v>
      </c>
      <c r="C187" s="244" t="s">
        <v>314</v>
      </c>
      <c r="D187" s="238">
        <v>1845</v>
      </c>
      <c r="E187" s="238">
        <v>0</v>
      </c>
      <c r="F187" s="238">
        <v>0</v>
      </c>
      <c r="G187" s="238">
        <v>1845</v>
      </c>
      <c r="H187" s="239">
        <v>0</v>
      </c>
      <c r="I187" s="104"/>
      <c r="K187" s="57"/>
    </row>
    <row r="188" spans="1:11" ht="29.4" thickBot="1" x14ac:dyDescent="0.35">
      <c r="A188" s="104"/>
      <c r="B188" s="215">
        <v>180</v>
      </c>
      <c r="C188" s="244" t="s">
        <v>315</v>
      </c>
      <c r="D188" s="238">
        <v>1845</v>
      </c>
      <c r="E188" s="238">
        <v>0</v>
      </c>
      <c r="F188" s="238">
        <v>0</v>
      </c>
      <c r="G188" s="238">
        <v>1845</v>
      </c>
      <c r="H188" s="239">
        <v>0</v>
      </c>
      <c r="I188" s="104"/>
      <c r="K188" s="57"/>
    </row>
    <row r="189" spans="1:11" ht="16.2" thickBot="1" x14ac:dyDescent="0.35">
      <c r="A189" s="104"/>
      <c r="B189" s="215">
        <v>181</v>
      </c>
      <c r="C189" s="244" t="s">
        <v>316</v>
      </c>
      <c r="D189" s="238">
        <v>1845</v>
      </c>
      <c r="E189" s="238">
        <v>0</v>
      </c>
      <c r="F189" s="238">
        <v>0</v>
      </c>
      <c r="G189" s="238">
        <v>1845</v>
      </c>
      <c r="H189" s="239">
        <v>0</v>
      </c>
      <c r="I189" s="104"/>
      <c r="K189" s="57"/>
    </row>
    <row r="190" spans="1:11" ht="16.2" thickBot="1" x14ac:dyDescent="0.35">
      <c r="A190" s="104"/>
      <c r="B190" s="215">
        <v>182</v>
      </c>
      <c r="C190" s="218" t="s">
        <v>317</v>
      </c>
      <c r="D190" s="238">
        <v>1845</v>
      </c>
      <c r="E190" s="238">
        <v>0</v>
      </c>
      <c r="F190" s="238">
        <v>0</v>
      </c>
      <c r="G190" s="238">
        <v>1845</v>
      </c>
      <c r="H190" s="239">
        <v>0</v>
      </c>
      <c r="I190" s="104"/>
      <c r="K190" s="57"/>
    </row>
    <row r="191" spans="1:11" ht="16.2" thickBot="1" x14ac:dyDescent="0.35">
      <c r="A191" s="104"/>
      <c r="B191" s="215">
        <v>183</v>
      </c>
      <c r="C191" s="218" t="s">
        <v>318</v>
      </c>
      <c r="D191" s="238">
        <v>1845</v>
      </c>
      <c r="E191" s="238">
        <v>0</v>
      </c>
      <c r="F191" s="238">
        <v>0</v>
      </c>
      <c r="G191" s="238">
        <v>1845</v>
      </c>
      <c r="H191" s="239">
        <v>0</v>
      </c>
      <c r="I191" s="104"/>
      <c r="K191" s="57"/>
    </row>
    <row r="192" spans="1:11" ht="29.4" thickBot="1" x14ac:dyDescent="0.35">
      <c r="A192" s="104"/>
      <c r="B192" s="215">
        <v>184</v>
      </c>
      <c r="C192" s="240" t="s">
        <v>319</v>
      </c>
      <c r="D192" s="238">
        <v>1845</v>
      </c>
      <c r="E192" s="238">
        <v>0</v>
      </c>
      <c r="F192" s="238">
        <v>0</v>
      </c>
      <c r="G192" s="238">
        <v>1845</v>
      </c>
      <c r="H192" s="239">
        <v>0</v>
      </c>
      <c r="I192" s="104"/>
      <c r="K192" s="57"/>
    </row>
    <row r="193" spans="1:11" ht="16.2" thickBot="1" x14ac:dyDescent="0.35">
      <c r="A193" s="104"/>
      <c r="B193" s="215">
        <v>185</v>
      </c>
      <c r="C193" s="244" t="s">
        <v>320</v>
      </c>
      <c r="D193" s="238">
        <v>0</v>
      </c>
      <c r="E193" s="238">
        <v>1697.4</v>
      </c>
      <c r="F193" s="238">
        <v>0</v>
      </c>
      <c r="G193" s="238">
        <v>1697.4</v>
      </c>
      <c r="H193" s="239">
        <v>0</v>
      </c>
      <c r="I193" s="104"/>
      <c r="K193" s="57"/>
    </row>
    <row r="194" spans="1:11" ht="16.2" thickBot="1" x14ac:dyDescent="0.35">
      <c r="A194" s="104"/>
      <c r="B194" s="215">
        <v>186</v>
      </c>
      <c r="C194" s="244" t="s">
        <v>321</v>
      </c>
      <c r="D194" s="238">
        <v>0</v>
      </c>
      <c r="E194" s="238">
        <v>1697.4</v>
      </c>
      <c r="F194" s="238">
        <v>0</v>
      </c>
      <c r="G194" s="238">
        <v>1697.4</v>
      </c>
      <c r="H194" s="239">
        <v>0</v>
      </c>
      <c r="I194" s="104"/>
      <c r="K194" s="57"/>
    </row>
    <row r="195" spans="1:11" ht="29.4" thickBot="1" x14ac:dyDescent="0.35">
      <c r="A195" s="104"/>
      <c r="B195" s="215">
        <v>187</v>
      </c>
      <c r="C195" s="244" t="s">
        <v>322</v>
      </c>
      <c r="D195" s="238">
        <v>1845</v>
      </c>
      <c r="E195" s="238">
        <v>0</v>
      </c>
      <c r="F195" s="238">
        <v>0</v>
      </c>
      <c r="G195" s="238">
        <v>1845</v>
      </c>
      <c r="H195" s="239">
        <v>0</v>
      </c>
      <c r="I195" s="104"/>
      <c r="K195" s="57"/>
    </row>
    <row r="196" spans="1:11" ht="16.2" thickBot="1" x14ac:dyDescent="0.35">
      <c r="A196" s="104"/>
      <c r="B196" s="215">
        <v>188</v>
      </c>
      <c r="C196" s="244" t="s">
        <v>323</v>
      </c>
      <c r="D196" s="238">
        <v>1845</v>
      </c>
      <c r="E196" s="238">
        <v>0</v>
      </c>
      <c r="F196" s="238">
        <v>0</v>
      </c>
      <c r="G196" s="238">
        <v>1845</v>
      </c>
      <c r="H196" s="239">
        <v>0</v>
      </c>
      <c r="I196" s="104"/>
      <c r="K196" s="57"/>
    </row>
    <row r="197" spans="1:11" ht="16.2" thickBot="1" x14ac:dyDescent="0.35">
      <c r="A197" s="104"/>
      <c r="B197" s="215">
        <v>189</v>
      </c>
      <c r="C197" s="244" t="s">
        <v>324</v>
      </c>
      <c r="D197" s="238">
        <v>1845</v>
      </c>
      <c r="E197" s="238">
        <v>0</v>
      </c>
      <c r="F197" s="238">
        <v>0</v>
      </c>
      <c r="G197" s="238">
        <v>1845</v>
      </c>
      <c r="H197" s="239">
        <v>0</v>
      </c>
      <c r="I197" s="104"/>
      <c r="K197" s="57"/>
    </row>
    <row r="198" spans="1:11" ht="16.2" thickBot="1" x14ac:dyDescent="0.35">
      <c r="A198" s="104"/>
      <c r="B198" s="215">
        <v>190</v>
      </c>
      <c r="C198" s="218" t="s">
        <v>325</v>
      </c>
      <c r="D198" s="238">
        <v>3690</v>
      </c>
      <c r="E198" s="238">
        <v>0</v>
      </c>
      <c r="F198" s="238">
        <v>0</v>
      </c>
      <c r="G198" s="238">
        <v>3690</v>
      </c>
      <c r="H198" s="239">
        <v>0</v>
      </c>
      <c r="I198" s="104"/>
      <c r="K198" s="57"/>
    </row>
    <row r="199" spans="1:11" ht="16.2" thickBot="1" x14ac:dyDescent="0.35">
      <c r="A199" s="104"/>
      <c r="B199" s="215">
        <v>191</v>
      </c>
      <c r="C199" s="218" t="s">
        <v>326</v>
      </c>
      <c r="D199" s="238">
        <v>3690</v>
      </c>
      <c r="E199" s="238">
        <v>0</v>
      </c>
      <c r="F199" s="238">
        <v>0</v>
      </c>
      <c r="G199" s="238">
        <v>3690</v>
      </c>
      <c r="H199" s="239">
        <v>0</v>
      </c>
      <c r="I199" s="104"/>
      <c r="K199" s="57"/>
    </row>
    <row r="200" spans="1:11" ht="16.2" thickBot="1" x14ac:dyDescent="0.35">
      <c r="A200" s="104"/>
      <c r="B200" s="215">
        <v>192</v>
      </c>
      <c r="C200" s="218" t="s">
        <v>327</v>
      </c>
      <c r="D200" s="238">
        <v>3690</v>
      </c>
      <c r="E200" s="238">
        <v>0</v>
      </c>
      <c r="F200" s="238">
        <v>0</v>
      </c>
      <c r="G200" s="238">
        <v>3690</v>
      </c>
      <c r="H200" s="239">
        <v>0</v>
      </c>
      <c r="I200" s="104"/>
      <c r="K200" s="57"/>
    </row>
    <row r="201" spans="1:11" ht="16.2" thickBot="1" x14ac:dyDescent="0.35">
      <c r="A201" s="104"/>
      <c r="B201" s="215">
        <v>193</v>
      </c>
      <c r="C201" s="218" t="s">
        <v>328</v>
      </c>
      <c r="D201" s="238">
        <v>3690</v>
      </c>
      <c r="E201" s="238">
        <v>0</v>
      </c>
      <c r="F201" s="238">
        <v>0</v>
      </c>
      <c r="G201" s="238">
        <v>3690</v>
      </c>
      <c r="H201" s="239">
        <v>0</v>
      </c>
      <c r="I201" s="104"/>
      <c r="K201" s="57"/>
    </row>
    <row r="202" spans="1:11" ht="16.2" thickBot="1" x14ac:dyDescent="0.35">
      <c r="A202" s="104"/>
      <c r="B202" s="215">
        <v>194</v>
      </c>
      <c r="C202" s="218" t="s">
        <v>329</v>
      </c>
      <c r="D202" s="238">
        <v>1845</v>
      </c>
      <c r="E202" s="238">
        <v>0</v>
      </c>
      <c r="F202" s="238">
        <v>0</v>
      </c>
      <c r="G202" s="238">
        <v>1845</v>
      </c>
      <c r="H202" s="239">
        <v>0</v>
      </c>
      <c r="I202" s="104"/>
      <c r="K202" s="57"/>
    </row>
    <row r="203" spans="1:11" ht="16.2" thickBot="1" x14ac:dyDescent="0.35">
      <c r="A203" s="104"/>
      <c r="B203" s="215">
        <v>195</v>
      </c>
      <c r="C203" s="218" t="s">
        <v>330</v>
      </c>
      <c r="D203" s="238">
        <v>1845</v>
      </c>
      <c r="E203" s="238">
        <v>0</v>
      </c>
      <c r="F203" s="238">
        <v>0</v>
      </c>
      <c r="G203" s="238">
        <v>1845</v>
      </c>
      <c r="H203" s="239">
        <v>0</v>
      </c>
      <c r="I203" s="104"/>
      <c r="K203" s="57"/>
    </row>
    <row r="204" spans="1:11" ht="16.2" thickBot="1" x14ac:dyDescent="0.35">
      <c r="A204" s="104"/>
      <c r="B204" s="215">
        <v>196</v>
      </c>
      <c r="C204" s="218" t="s">
        <v>331</v>
      </c>
      <c r="D204" s="238">
        <v>1845</v>
      </c>
      <c r="E204" s="238">
        <v>0</v>
      </c>
      <c r="F204" s="238">
        <v>0</v>
      </c>
      <c r="G204" s="238">
        <v>1845</v>
      </c>
      <c r="H204" s="239">
        <v>0</v>
      </c>
      <c r="I204" s="104"/>
      <c r="K204" s="57"/>
    </row>
    <row r="205" spans="1:11" ht="16.2" thickBot="1" x14ac:dyDescent="0.35">
      <c r="A205" s="104"/>
      <c r="B205" s="215">
        <v>197</v>
      </c>
      <c r="C205" s="218" t="s">
        <v>332</v>
      </c>
      <c r="D205" s="238">
        <v>1845</v>
      </c>
      <c r="E205" s="238">
        <v>0</v>
      </c>
      <c r="F205" s="238">
        <v>0</v>
      </c>
      <c r="G205" s="238">
        <v>1845</v>
      </c>
      <c r="H205" s="239">
        <v>0</v>
      </c>
      <c r="I205" s="104"/>
      <c r="K205" s="57"/>
    </row>
    <row r="206" spans="1:11" ht="16.2" thickBot="1" x14ac:dyDescent="0.35">
      <c r="A206" s="104"/>
      <c r="B206" s="215">
        <v>198</v>
      </c>
      <c r="C206" s="218" t="s">
        <v>333</v>
      </c>
      <c r="D206" s="238">
        <v>3690</v>
      </c>
      <c r="E206" s="238">
        <v>0</v>
      </c>
      <c r="F206" s="238">
        <v>0</v>
      </c>
      <c r="G206" s="238">
        <v>3690</v>
      </c>
      <c r="H206" s="239">
        <v>0</v>
      </c>
      <c r="I206" s="104"/>
      <c r="K206" s="57"/>
    </row>
    <row r="207" spans="1:11" ht="16.2" thickBot="1" x14ac:dyDescent="0.35">
      <c r="A207" s="104"/>
      <c r="B207" s="215">
        <v>199</v>
      </c>
      <c r="C207" s="218" t="s">
        <v>334</v>
      </c>
      <c r="D207" s="238">
        <v>0</v>
      </c>
      <c r="E207" s="238">
        <v>1697.4</v>
      </c>
      <c r="F207" s="238">
        <v>0</v>
      </c>
      <c r="G207" s="238">
        <v>1697.4</v>
      </c>
      <c r="H207" s="239">
        <v>0</v>
      </c>
      <c r="I207" s="104"/>
      <c r="K207" s="57"/>
    </row>
    <row r="208" spans="1:11" ht="16.2" thickBot="1" x14ac:dyDescent="0.35">
      <c r="A208" s="104"/>
      <c r="B208" s="215">
        <v>200</v>
      </c>
      <c r="C208" s="218" t="s">
        <v>335</v>
      </c>
      <c r="D208" s="238">
        <v>1845</v>
      </c>
      <c r="E208" s="238">
        <v>0</v>
      </c>
      <c r="F208" s="238">
        <v>0</v>
      </c>
      <c r="G208" s="238">
        <v>1845</v>
      </c>
      <c r="H208" s="239">
        <v>0</v>
      </c>
      <c r="I208" s="104"/>
      <c r="K208" s="57"/>
    </row>
    <row r="209" spans="1:11" ht="16.2" thickBot="1" x14ac:dyDescent="0.35">
      <c r="A209" s="104"/>
      <c r="B209" s="215">
        <v>201</v>
      </c>
      <c r="C209" s="218" t="s">
        <v>336</v>
      </c>
      <c r="D209" s="238">
        <v>3690</v>
      </c>
      <c r="E209" s="238">
        <v>0</v>
      </c>
      <c r="F209" s="238">
        <v>0</v>
      </c>
      <c r="G209" s="238">
        <v>3690</v>
      </c>
      <c r="H209" s="239">
        <v>0</v>
      </c>
      <c r="I209" s="104"/>
      <c r="K209" s="57"/>
    </row>
    <row r="210" spans="1:11" ht="16.2" thickBot="1" x14ac:dyDescent="0.35">
      <c r="A210" s="104"/>
      <c r="B210" s="215">
        <v>202</v>
      </c>
      <c r="C210" s="218" t="s">
        <v>337</v>
      </c>
      <c r="D210" s="238">
        <v>3690</v>
      </c>
      <c r="E210" s="238">
        <v>0</v>
      </c>
      <c r="F210" s="238">
        <v>0</v>
      </c>
      <c r="G210" s="238">
        <v>3690</v>
      </c>
      <c r="H210" s="239">
        <v>0</v>
      </c>
      <c r="I210" s="104"/>
      <c r="K210" s="57"/>
    </row>
    <row r="211" spans="1:11" ht="16.2" thickBot="1" x14ac:dyDescent="0.35">
      <c r="A211" s="104"/>
      <c r="B211" s="215">
        <v>203</v>
      </c>
      <c r="C211" s="218" t="s">
        <v>338</v>
      </c>
      <c r="D211" s="238">
        <v>3690</v>
      </c>
      <c r="E211" s="238">
        <v>0</v>
      </c>
      <c r="F211" s="238">
        <v>0</v>
      </c>
      <c r="G211" s="238">
        <v>3690</v>
      </c>
      <c r="H211" s="239">
        <v>0</v>
      </c>
      <c r="I211" s="104"/>
      <c r="K211" s="57"/>
    </row>
    <row r="212" spans="1:11" ht="16.2" thickBot="1" x14ac:dyDescent="0.35">
      <c r="A212" s="104"/>
      <c r="B212" s="215">
        <v>204</v>
      </c>
      <c r="C212" s="218" t="s">
        <v>339</v>
      </c>
      <c r="D212" s="238">
        <v>3690</v>
      </c>
      <c r="E212" s="238">
        <v>0</v>
      </c>
      <c r="F212" s="238">
        <v>0</v>
      </c>
      <c r="G212" s="238">
        <v>3690</v>
      </c>
      <c r="H212" s="239">
        <v>0</v>
      </c>
      <c r="I212" s="104"/>
      <c r="K212" s="57"/>
    </row>
    <row r="213" spans="1:11" ht="16.2" thickBot="1" x14ac:dyDescent="0.35">
      <c r="A213" s="104"/>
      <c r="B213" s="215">
        <v>205</v>
      </c>
      <c r="C213" s="218" t="s">
        <v>340</v>
      </c>
      <c r="D213" s="238">
        <v>3690</v>
      </c>
      <c r="E213" s="238">
        <v>0</v>
      </c>
      <c r="F213" s="238">
        <v>0</v>
      </c>
      <c r="G213" s="238">
        <v>3690</v>
      </c>
      <c r="H213" s="239">
        <v>0</v>
      </c>
      <c r="I213" s="104"/>
      <c r="K213" s="57"/>
    </row>
    <row r="214" spans="1:11" ht="16.2" thickBot="1" x14ac:dyDescent="0.35">
      <c r="A214" s="104"/>
      <c r="B214" s="215">
        <v>206</v>
      </c>
      <c r="C214" s="218" t="s">
        <v>341</v>
      </c>
      <c r="D214" s="238">
        <v>1599</v>
      </c>
      <c r="E214" s="238">
        <v>0</v>
      </c>
      <c r="F214" s="238">
        <v>0</v>
      </c>
      <c r="G214" s="238">
        <v>1599</v>
      </c>
      <c r="H214" s="239">
        <v>0</v>
      </c>
      <c r="I214" s="104"/>
      <c r="K214" s="57"/>
    </row>
    <row r="215" spans="1:11" ht="16.2" thickBot="1" x14ac:dyDescent="0.35">
      <c r="A215" s="104"/>
      <c r="B215" s="215">
        <v>207</v>
      </c>
      <c r="C215" s="218" t="s">
        <v>342</v>
      </c>
      <c r="D215" s="238">
        <v>3100</v>
      </c>
      <c r="E215" s="238">
        <v>0</v>
      </c>
      <c r="F215" s="238">
        <v>0</v>
      </c>
      <c r="G215" s="238">
        <v>3100</v>
      </c>
      <c r="H215" s="239">
        <v>0</v>
      </c>
      <c r="I215" s="104"/>
      <c r="K215" s="57"/>
    </row>
    <row r="216" spans="1:11" ht="16.2" thickBot="1" x14ac:dyDescent="0.35">
      <c r="A216" s="104"/>
      <c r="B216" s="215">
        <v>208</v>
      </c>
      <c r="C216" s="218" t="s">
        <v>343</v>
      </c>
      <c r="D216" s="238">
        <v>9674.08</v>
      </c>
      <c r="E216" s="238">
        <v>0</v>
      </c>
      <c r="F216" s="238">
        <v>0</v>
      </c>
      <c r="G216" s="238">
        <v>9674.08</v>
      </c>
      <c r="H216" s="239">
        <v>0</v>
      </c>
      <c r="I216" s="104"/>
      <c r="K216" s="57"/>
    </row>
    <row r="217" spans="1:11" ht="16.2" thickBot="1" x14ac:dyDescent="0.35">
      <c r="A217" s="104"/>
      <c r="B217" s="215">
        <v>209</v>
      </c>
      <c r="C217" s="218" t="s">
        <v>344</v>
      </c>
      <c r="D217" s="238">
        <v>6245.99</v>
      </c>
      <c r="E217" s="238">
        <v>0</v>
      </c>
      <c r="F217" s="238">
        <v>0</v>
      </c>
      <c r="G217" s="238">
        <v>6245.99</v>
      </c>
      <c r="H217" s="239">
        <v>0</v>
      </c>
      <c r="I217" s="104"/>
      <c r="K217" s="57"/>
    </row>
    <row r="218" spans="1:11" ht="16.2" thickBot="1" x14ac:dyDescent="0.35">
      <c r="A218" s="104"/>
      <c r="B218" s="215">
        <v>210</v>
      </c>
      <c r="C218" s="218" t="s">
        <v>345</v>
      </c>
      <c r="D218" s="238">
        <v>4523.3999999999996</v>
      </c>
      <c r="E218" s="238">
        <v>0</v>
      </c>
      <c r="F218" s="238">
        <v>0</v>
      </c>
      <c r="G218" s="238">
        <v>4523.3999999999996</v>
      </c>
      <c r="H218" s="239">
        <v>0</v>
      </c>
      <c r="I218" s="104"/>
      <c r="K218" s="57"/>
    </row>
    <row r="219" spans="1:11" ht="16.2" thickBot="1" x14ac:dyDescent="0.35">
      <c r="A219" s="104"/>
      <c r="B219" s="215">
        <v>211</v>
      </c>
      <c r="C219" s="218" t="s">
        <v>346</v>
      </c>
      <c r="D219" s="238">
        <v>4072</v>
      </c>
      <c r="E219" s="238">
        <v>2300</v>
      </c>
      <c r="F219" s="238">
        <v>3806</v>
      </c>
      <c r="G219" s="238">
        <v>2566</v>
      </c>
      <c r="H219" s="239">
        <v>0</v>
      </c>
      <c r="I219" s="104"/>
      <c r="K219" s="57"/>
    </row>
    <row r="220" spans="1:11" ht="16.2" thickBot="1" x14ac:dyDescent="0.35">
      <c r="A220" s="104"/>
      <c r="B220" s="215">
        <v>212</v>
      </c>
      <c r="C220" s="218" t="s">
        <v>347</v>
      </c>
      <c r="D220" s="238">
        <v>2867.3</v>
      </c>
      <c r="E220" s="238">
        <v>552.27</v>
      </c>
      <c r="F220" s="238">
        <v>0</v>
      </c>
      <c r="G220" s="238">
        <v>3419.57</v>
      </c>
      <c r="H220" s="239">
        <v>0</v>
      </c>
      <c r="I220" s="104"/>
      <c r="K220" s="57"/>
    </row>
    <row r="221" spans="1:11" ht="16.2" thickBot="1" x14ac:dyDescent="0.35">
      <c r="A221" s="104"/>
      <c r="B221" s="215">
        <v>213</v>
      </c>
      <c r="C221" s="218" t="s">
        <v>348</v>
      </c>
      <c r="D221" s="238">
        <v>2567.08</v>
      </c>
      <c r="E221" s="238">
        <v>0</v>
      </c>
      <c r="F221" s="238">
        <v>0</v>
      </c>
      <c r="G221" s="238">
        <v>2567.08</v>
      </c>
      <c r="H221" s="239">
        <v>0</v>
      </c>
      <c r="I221" s="104"/>
      <c r="K221" s="57"/>
    </row>
    <row r="222" spans="1:11" ht="16.2" thickBot="1" x14ac:dyDescent="0.35">
      <c r="A222" s="104"/>
      <c r="B222" s="215">
        <v>214</v>
      </c>
      <c r="C222" s="218" t="s">
        <v>349</v>
      </c>
      <c r="D222" s="238">
        <v>26001</v>
      </c>
      <c r="E222" s="238">
        <v>0</v>
      </c>
      <c r="F222" s="238">
        <v>0</v>
      </c>
      <c r="G222" s="238">
        <v>26001</v>
      </c>
      <c r="H222" s="239">
        <v>0</v>
      </c>
      <c r="I222" s="104"/>
      <c r="K222" s="57"/>
    </row>
    <row r="223" spans="1:11" ht="16.2" thickBot="1" x14ac:dyDescent="0.35">
      <c r="A223" s="104"/>
      <c r="B223" s="215">
        <v>215</v>
      </c>
      <c r="C223" s="218" t="s">
        <v>350</v>
      </c>
      <c r="D223" s="238">
        <v>5668.01</v>
      </c>
      <c r="E223" s="238">
        <v>3385.95</v>
      </c>
      <c r="F223" s="238">
        <v>0</v>
      </c>
      <c r="G223" s="238">
        <v>9053.9599999999991</v>
      </c>
      <c r="H223" s="239">
        <v>0</v>
      </c>
      <c r="I223" s="104"/>
      <c r="K223" s="57"/>
    </row>
    <row r="224" spans="1:11" ht="24.6" customHeight="1" thickBot="1" x14ac:dyDescent="0.35">
      <c r="A224" s="136"/>
      <c r="B224" s="221"/>
      <c r="C224" s="222" t="s">
        <v>89</v>
      </c>
      <c r="D224" s="245">
        <v>450867.54</v>
      </c>
      <c r="E224" s="245">
        <v>26754.62</v>
      </c>
      <c r="F224" s="245">
        <v>6933</v>
      </c>
      <c r="G224" s="245">
        <v>470689.16</v>
      </c>
      <c r="H224" s="246">
        <v>0</v>
      </c>
      <c r="I224" s="136"/>
      <c r="K224" s="57"/>
    </row>
    <row r="225" spans="1:11" ht="0.6" customHeight="1" thickBot="1" x14ac:dyDescent="0.35">
      <c r="A225" s="104"/>
      <c r="B225" s="225"/>
      <c r="C225" s="226"/>
      <c r="D225" s="227"/>
      <c r="E225" s="227"/>
      <c r="F225" s="227"/>
      <c r="G225" s="227"/>
      <c r="H225" s="228"/>
      <c r="I225" s="136"/>
      <c r="K225" s="57"/>
    </row>
    <row r="226" spans="1:11" ht="15" thickTop="1" x14ac:dyDescent="0.3">
      <c r="B226" s="134"/>
      <c r="C226" s="134"/>
      <c r="D226" s="134"/>
      <c r="E226" s="134"/>
      <c r="F226" s="134"/>
      <c r="G226" s="134"/>
      <c r="H226" s="134"/>
    </row>
    <row r="228" spans="1:11" x14ac:dyDescent="0.3">
      <c r="C228" s="229" t="s">
        <v>90</v>
      </c>
      <c r="D228" s="229"/>
      <c r="E228" s="229" t="s">
        <v>91</v>
      </c>
      <c r="F228" s="229"/>
      <c r="G228" s="432" t="s">
        <v>122</v>
      </c>
      <c r="H228" s="432"/>
    </row>
    <row r="229" spans="1:11" ht="34.799999999999997" customHeight="1" x14ac:dyDescent="0.3">
      <c r="C229" s="230" t="s">
        <v>74</v>
      </c>
      <c r="D229" s="231"/>
      <c r="E229" s="230" t="s">
        <v>75</v>
      </c>
      <c r="F229" s="231"/>
      <c r="G229" s="438" t="s">
        <v>76</v>
      </c>
      <c r="H229" s="438"/>
    </row>
    <row r="244" spans="1:9" ht="16.2" customHeight="1" x14ac:dyDescent="0.3"/>
    <row r="245" spans="1:9" x14ac:dyDescent="0.3">
      <c r="A245" s="104"/>
      <c r="B245" s="166"/>
      <c r="C245" s="166"/>
      <c r="D245" s="166"/>
      <c r="E245" s="166"/>
      <c r="F245" s="166"/>
      <c r="G245" s="166"/>
      <c r="H245" s="166"/>
      <c r="I245" s="104"/>
    </row>
  </sheetData>
  <mergeCells count="4">
    <mergeCell ref="B2:C3"/>
    <mergeCell ref="B5:H5"/>
    <mergeCell ref="G228:H228"/>
    <mergeCell ref="G229:H229"/>
  </mergeCells>
  <pageMargins left="0.70866141732283472" right="0.70866141732283472" top="0.74803149606299213" bottom="0.74803149606299213" header="0.31496062992125984" footer="0.31496062992125984"/>
  <pageSetup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showGridLines="0" showOutlineSymbols="0" workbookViewId="0">
      <selection activeCell="J19" sqref="J19"/>
    </sheetView>
  </sheetViews>
  <sheetFormatPr defaultColWidth="9.109375" defaultRowHeight="14.4" x14ac:dyDescent="0.3"/>
  <cols>
    <col min="1" max="2" width="4.44140625" style="48" customWidth="1"/>
    <col min="3" max="3" width="32.44140625" style="48" customWidth="1"/>
    <col min="4" max="4" width="16.77734375" style="48" customWidth="1"/>
    <col min="5" max="5" width="16.44140625" style="48" customWidth="1"/>
    <col min="6" max="6" width="15.21875" style="48" customWidth="1"/>
    <col min="7" max="7" width="15.109375" style="48" customWidth="1"/>
    <col min="8" max="8" width="15.21875" style="48" customWidth="1"/>
    <col min="9" max="9" width="4.88671875" style="48" customWidth="1"/>
    <col min="10" max="16384" width="9.109375" style="48"/>
  </cols>
  <sheetData>
    <row r="2" spans="1:9" ht="15.6" customHeight="1" x14ac:dyDescent="0.3">
      <c r="A2" s="104"/>
      <c r="B2" s="478" t="s">
        <v>119</v>
      </c>
      <c r="C2" s="476"/>
      <c r="D2" s="209"/>
      <c r="E2" s="209"/>
      <c r="F2" s="209"/>
      <c r="G2" s="209"/>
      <c r="H2" s="106"/>
      <c r="I2" s="104"/>
    </row>
    <row r="3" spans="1:9" x14ac:dyDescent="0.3">
      <c r="A3" s="104"/>
      <c r="B3" s="476"/>
      <c r="C3" s="476"/>
      <c r="D3" s="209"/>
      <c r="E3" s="209"/>
      <c r="F3" s="209"/>
      <c r="G3" s="209"/>
      <c r="H3" s="106"/>
      <c r="I3" s="104"/>
    </row>
    <row r="4" spans="1:9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9.2" customHeight="1" x14ac:dyDescent="0.3">
      <c r="A5" s="104"/>
      <c r="B5" s="477" t="s">
        <v>120</v>
      </c>
      <c r="C5" s="477"/>
      <c r="D5" s="477"/>
      <c r="E5" s="477"/>
      <c r="F5" s="477"/>
      <c r="G5" s="477"/>
      <c r="H5" s="477"/>
      <c r="I5" s="104"/>
    </row>
    <row r="6" spans="1:9" ht="2.4" customHeight="1" thickBot="1" x14ac:dyDescent="0.35">
      <c r="A6" s="104"/>
      <c r="B6" s="105"/>
      <c r="C6" s="105"/>
      <c r="D6" s="105"/>
      <c r="E6" s="105"/>
      <c r="F6" s="105"/>
      <c r="G6" s="105"/>
      <c r="H6" s="210" t="s">
        <v>115</v>
      </c>
      <c r="I6" s="104"/>
    </row>
    <row r="7" spans="1:9" ht="30" thickTop="1" thickBot="1" x14ac:dyDescent="0.35">
      <c r="B7" s="211" t="s">
        <v>78</v>
      </c>
      <c r="C7" s="212" t="s">
        <v>121</v>
      </c>
      <c r="D7" s="213" t="s">
        <v>80</v>
      </c>
      <c r="E7" s="213" t="s">
        <v>40</v>
      </c>
      <c r="F7" s="213" t="s">
        <v>41</v>
      </c>
      <c r="G7" s="213" t="s">
        <v>81</v>
      </c>
      <c r="H7" s="214" t="s">
        <v>82</v>
      </c>
    </row>
    <row r="8" spans="1:9" s="233" customFormat="1" ht="11.4" customHeight="1" thickBot="1" x14ac:dyDescent="0.35">
      <c r="A8" s="232"/>
      <c r="B8" s="215">
        <v>1</v>
      </c>
      <c r="C8" s="216">
        <v>2</v>
      </c>
      <c r="D8" s="216">
        <v>3</v>
      </c>
      <c r="E8" s="216">
        <v>4</v>
      </c>
      <c r="F8" s="216">
        <v>5</v>
      </c>
      <c r="G8" s="216">
        <v>6</v>
      </c>
      <c r="H8" s="217">
        <v>7</v>
      </c>
      <c r="I8" s="232"/>
    </row>
    <row r="9" spans="1:9" ht="19.2" customHeight="1" thickBot="1" x14ac:dyDescent="0.35">
      <c r="A9" s="104"/>
      <c r="B9" s="215">
        <v>1</v>
      </c>
      <c r="C9" s="218" t="s">
        <v>351</v>
      </c>
      <c r="D9" s="219">
        <v>18776.150000000001</v>
      </c>
      <c r="E9" s="219">
        <v>0</v>
      </c>
      <c r="F9" s="219">
        <v>0</v>
      </c>
      <c r="G9" s="219">
        <v>18776.150000000001</v>
      </c>
      <c r="H9" s="220">
        <v>1877.67</v>
      </c>
      <c r="I9" s="104"/>
    </row>
    <row r="10" spans="1:9" ht="19.2" customHeight="1" thickBot="1" x14ac:dyDescent="0.35">
      <c r="A10" s="104"/>
      <c r="B10" s="215">
        <v>2</v>
      </c>
      <c r="C10" s="218" t="s">
        <v>352</v>
      </c>
      <c r="D10" s="219">
        <v>18776.150000000001</v>
      </c>
      <c r="E10" s="219">
        <v>0</v>
      </c>
      <c r="F10" s="219">
        <v>18776.150000000001</v>
      </c>
      <c r="G10" s="219">
        <v>0</v>
      </c>
      <c r="H10" s="220">
        <v>0</v>
      </c>
      <c r="I10" s="104"/>
    </row>
    <row r="11" spans="1:9" ht="23.4" customHeight="1" thickBot="1" x14ac:dyDescent="0.35">
      <c r="A11" s="136"/>
      <c r="B11" s="221"/>
      <c r="C11" s="222" t="s">
        <v>89</v>
      </c>
      <c r="D11" s="223">
        <v>37552.300000000003</v>
      </c>
      <c r="E11" s="223">
        <v>0</v>
      </c>
      <c r="F11" s="223">
        <v>18776.150000000001</v>
      </c>
      <c r="G11" s="223">
        <v>18776.150000000001</v>
      </c>
      <c r="H11" s="224">
        <v>1877.67</v>
      </c>
      <c r="I11" s="136"/>
    </row>
    <row r="12" spans="1:9" ht="0.6" customHeight="1" thickBot="1" x14ac:dyDescent="0.35">
      <c r="A12" s="104"/>
      <c r="B12" s="225"/>
      <c r="C12" s="236"/>
      <c r="D12" s="227"/>
      <c r="E12" s="227"/>
      <c r="F12" s="227"/>
      <c r="G12" s="227"/>
      <c r="H12" s="228"/>
      <c r="I12" s="136"/>
    </row>
    <row r="13" spans="1:9" ht="15" thickTop="1" x14ac:dyDescent="0.3">
      <c r="B13" s="134"/>
      <c r="C13" s="134"/>
      <c r="D13" s="134"/>
      <c r="E13" s="134"/>
      <c r="F13" s="134"/>
      <c r="G13" s="134"/>
      <c r="H13" s="134"/>
    </row>
    <row r="15" spans="1:9" x14ac:dyDescent="0.3">
      <c r="C15" s="229" t="s">
        <v>90</v>
      </c>
      <c r="D15" s="229"/>
      <c r="E15" s="229" t="s">
        <v>91</v>
      </c>
      <c r="F15" s="229"/>
      <c r="G15" s="432" t="s">
        <v>122</v>
      </c>
      <c r="H15" s="432"/>
    </row>
    <row r="16" spans="1:9" ht="34.799999999999997" customHeight="1" x14ac:dyDescent="0.3">
      <c r="C16" s="230" t="s">
        <v>74</v>
      </c>
      <c r="D16" s="231"/>
      <c r="E16" s="230" t="s">
        <v>75</v>
      </c>
      <c r="F16" s="231"/>
      <c r="G16" s="438" t="s">
        <v>76</v>
      </c>
      <c r="H16" s="438"/>
    </row>
    <row r="31" spans="1:9" ht="16.2" customHeight="1" x14ac:dyDescent="0.3"/>
    <row r="32" spans="1:9" x14ac:dyDescent="0.3">
      <c r="A32" s="104"/>
      <c r="B32" s="166"/>
      <c r="C32" s="166"/>
      <c r="D32" s="166"/>
      <c r="E32" s="166"/>
      <c r="F32" s="166"/>
      <c r="G32" s="166"/>
      <c r="H32" s="166"/>
      <c r="I32" s="104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6"/>
  <sheetViews>
    <sheetView showGridLines="0" showOutlineSymbols="0" topLeftCell="C7" zoomScale="70" zoomScaleNormal="70" workbookViewId="0">
      <selection activeCell="M24" sqref="M24"/>
    </sheetView>
  </sheetViews>
  <sheetFormatPr defaultColWidth="9.109375" defaultRowHeight="14.4" x14ac:dyDescent="0.3"/>
  <cols>
    <col min="1" max="1" width="3.88671875" style="48" customWidth="1"/>
    <col min="2" max="2" width="5.109375" style="48" customWidth="1"/>
    <col min="3" max="3" width="33.44140625" style="48" customWidth="1"/>
    <col min="4" max="4" width="15.88671875" style="48" customWidth="1"/>
    <col min="5" max="5" width="10" style="48" bestFit="1" customWidth="1"/>
    <col min="6" max="6" width="12.88671875" style="48" customWidth="1"/>
    <col min="7" max="7" width="14.21875" style="48" customWidth="1"/>
    <col min="8" max="8" width="11.77734375" style="48" customWidth="1"/>
    <col min="9" max="9" width="13.6640625" style="48" customWidth="1"/>
    <col min="10" max="10" width="14.5546875" style="48" customWidth="1"/>
    <col min="11" max="11" width="14.88671875" style="48" customWidth="1"/>
    <col min="12" max="12" width="11.6640625" style="48" customWidth="1"/>
    <col min="13" max="13" width="15.109375" style="48" customWidth="1"/>
    <col min="14" max="14" width="13.88671875" style="48" customWidth="1"/>
    <col min="15" max="15" width="14.88671875" style="48" customWidth="1"/>
    <col min="16" max="16" width="3.6640625" style="48" customWidth="1"/>
    <col min="17" max="16384" width="9.109375" style="48"/>
  </cols>
  <sheetData>
    <row r="2" spans="2:15" x14ac:dyDescent="0.3">
      <c r="B2" s="422" t="s">
        <v>353</v>
      </c>
      <c r="C2" s="422"/>
      <c r="D2" s="422"/>
      <c r="M2" s="423"/>
      <c r="N2" s="423"/>
      <c r="O2" s="423"/>
    </row>
    <row r="3" spans="2:15" x14ac:dyDescent="0.3">
      <c r="B3" s="422"/>
      <c r="C3" s="422"/>
      <c r="D3" s="422"/>
      <c r="M3" s="423"/>
      <c r="N3" s="423"/>
      <c r="O3" s="423"/>
    </row>
    <row r="4" spans="2:15" ht="17.399999999999999" x14ac:dyDescent="0.35">
      <c r="B4" s="424" t="s">
        <v>36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9"/>
    </row>
    <row r="5" spans="2:15" ht="1.2" customHeight="1" thickBot="1" x14ac:dyDescent="0.35">
      <c r="B5" s="425"/>
      <c r="C5" s="425"/>
      <c r="D5" s="425"/>
      <c r="E5" s="425"/>
      <c r="F5" s="425"/>
      <c r="G5" s="425"/>
      <c r="H5" s="425"/>
      <c r="I5" s="425"/>
      <c r="J5" s="425"/>
      <c r="K5" s="425"/>
      <c r="M5" s="50"/>
    </row>
    <row r="6" spans="2:15" ht="14.4" customHeight="1" thickTop="1" thickBot="1" x14ac:dyDescent="0.35">
      <c r="B6" s="433" t="s">
        <v>37</v>
      </c>
      <c r="C6" s="435" t="s">
        <v>38</v>
      </c>
      <c r="D6" s="435" t="s">
        <v>39</v>
      </c>
      <c r="E6" s="435" t="s">
        <v>40</v>
      </c>
      <c r="F6" s="435"/>
      <c r="G6" s="435"/>
      <c r="H6" s="435"/>
      <c r="I6" s="435" t="s">
        <v>41</v>
      </c>
      <c r="J6" s="435"/>
      <c r="K6" s="435"/>
      <c r="L6" s="435"/>
      <c r="M6" s="435" t="s">
        <v>42</v>
      </c>
      <c r="N6" s="439" t="s">
        <v>43</v>
      </c>
      <c r="O6" s="426" t="s">
        <v>44</v>
      </c>
    </row>
    <row r="7" spans="2:15" ht="28.2" thickBot="1" x14ac:dyDescent="0.35">
      <c r="B7" s="434"/>
      <c r="C7" s="436"/>
      <c r="D7" s="436"/>
      <c r="E7" s="51" t="s">
        <v>45</v>
      </c>
      <c r="F7" s="51" t="s">
        <v>46</v>
      </c>
      <c r="G7" s="51" t="s">
        <v>47</v>
      </c>
      <c r="H7" s="51" t="s">
        <v>48</v>
      </c>
      <c r="I7" s="51" t="s">
        <v>45</v>
      </c>
      <c r="J7" s="51" t="s">
        <v>49</v>
      </c>
      <c r="K7" s="51" t="s">
        <v>47</v>
      </c>
      <c r="L7" s="51" t="s">
        <v>48</v>
      </c>
      <c r="M7" s="436"/>
      <c r="N7" s="440"/>
      <c r="O7" s="427"/>
    </row>
    <row r="8" spans="2:15" ht="19.2" customHeight="1" thickBot="1" x14ac:dyDescent="0.35">
      <c r="B8" s="52" t="s">
        <v>13</v>
      </c>
      <c r="C8" s="53" t="s">
        <v>50</v>
      </c>
      <c r="D8" s="54">
        <v>282031600.29000002</v>
      </c>
      <c r="E8" s="54">
        <v>0</v>
      </c>
      <c r="F8" s="54">
        <v>1541753.39</v>
      </c>
      <c r="G8" s="54">
        <v>3985174.91</v>
      </c>
      <c r="H8" s="54">
        <v>40932.199999999997</v>
      </c>
      <c r="I8" s="54">
        <v>0</v>
      </c>
      <c r="J8" s="54">
        <v>2455907.7200000002</v>
      </c>
      <c r="K8" s="54">
        <v>927961.51</v>
      </c>
      <c r="L8" s="54">
        <v>137705</v>
      </c>
      <c r="M8" s="55">
        <v>284077886.56</v>
      </c>
      <c r="N8" s="54">
        <v>95690886.590000004</v>
      </c>
      <c r="O8" s="56">
        <v>188386999.97</v>
      </c>
    </row>
    <row r="9" spans="2:15" ht="20.399999999999999" customHeight="1" thickBot="1" x14ac:dyDescent="0.35">
      <c r="B9" s="52" t="s">
        <v>51</v>
      </c>
      <c r="C9" s="53" t="s">
        <v>52</v>
      </c>
      <c r="D9" s="54">
        <v>121864020.87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5">
        <v>121864020.87</v>
      </c>
      <c r="N9" s="54">
        <v>0</v>
      </c>
      <c r="O9" s="56">
        <v>121864020.87</v>
      </c>
    </row>
    <row r="10" spans="2:15" ht="59.4" customHeight="1" thickBot="1" x14ac:dyDescent="0.35">
      <c r="B10" s="52" t="s">
        <v>53</v>
      </c>
      <c r="C10" s="53" t="s">
        <v>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4">
        <v>0</v>
      </c>
      <c r="O10" s="56">
        <v>0</v>
      </c>
    </row>
    <row r="11" spans="2:15" ht="29.4" thickBot="1" x14ac:dyDescent="0.35">
      <c r="B11" s="52" t="s">
        <v>55</v>
      </c>
      <c r="C11" s="53" t="s">
        <v>56</v>
      </c>
      <c r="D11" s="54">
        <v>120899087.77</v>
      </c>
      <c r="E11" s="54">
        <v>0</v>
      </c>
      <c r="F11" s="54">
        <v>10300</v>
      </c>
      <c r="G11" s="54">
        <v>2580714.08</v>
      </c>
      <c r="H11" s="54">
        <v>0</v>
      </c>
      <c r="I11" s="54">
        <v>0</v>
      </c>
      <c r="J11" s="54">
        <v>124230.9</v>
      </c>
      <c r="K11" s="54">
        <v>0</v>
      </c>
      <c r="L11" s="54">
        <v>0</v>
      </c>
      <c r="M11" s="55">
        <v>123365870.95</v>
      </c>
      <c r="N11" s="54">
        <v>59219176.630000003</v>
      </c>
      <c r="O11" s="56">
        <v>64146694.32</v>
      </c>
    </row>
    <row r="12" spans="2:15" ht="24.6" customHeight="1" thickBot="1" x14ac:dyDescent="0.35">
      <c r="B12" s="52" t="s">
        <v>57</v>
      </c>
      <c r="C12" s="53" t="s">
        <v>58</v>
      </c>
      <c r="D12" s="54">
        <v>17498022.969999999</v>
      </c>
      <c r="E12" s="54">
        <v>0</v>
      </c>
      <c r="F12" s="54">
        <v>121040.67</v>
      </c>
      <c r="G12" s="54">
        <v>710640.37</v>
      </c>
      <c r="H12" s="54">
        <v>13379.4</v>
      </c>
      <c r="I12" s="54">
        <v>0</v>
      </c>
      <c r="J12" s="54">
        <v>1020856.16</v>
      </c>
      <c r="K12" s="54">
        <v>116964.75</v>
      </c>
      <c r="L12" s="54">
        <v>0</v>
      </c>
      <c r="M12" s="55">
        <v>17205262.5</v>
      </c>
      <c r="N12" s="54">
        <v>15913293.199999999</v>
      </c>
      <c r="O12" s="56">
        <v>1291969.3</v>
      </c>
    </row>
    <row r="13" spans="2:15" ht="24.6" customHeight="1" thickBot="1" x14ac:dyDescent="0.35">
      <c r="B13" s="52" t="s">
        <v>59</v>
      </c>
      <c r="C13" s="53" t="s">
        <v>60</v>
      </c>
      <c r="D13" s="54">
        <v>3437828.87</v>
      </c>
      <c r="E13" s="54">
        <v>0</v>
      </c>
      <c r="F13" s="54">
        <v>215800</v>
      </c>
      <c r="G13" s="54">
        <v>107640</v>
      </c>
      <c r="H13" s="54">
        <v>0</v>
      </c>
      <c r="I13" s="54">
        <v>0</v>
      </c>
      <c r="J13" s="54">
        <v>180399.99</v>
      </c>
      <c r="K13" s="54">
        <v>107640</v>
      </c>
      <c r="L13" s="54">
        <v>137705</v>
      </c>
      <c r="M13" s="55">
        <v>3335523.88</v>
      </c>
      <c r="N13" s="54">
        <v>2521494.86</v>
      </c>
      <c r="O13" s="56">
        <v>814029.02</v>
      </c>
    </row>
    <row r="14" spans="2:15" ht="24.6" customHeight="1" thickBot="1" x14ac:dyDescent="0.35">
      <c r="B14" s="52" t="s">
        <v>61</v>
      </c>
      <c r="C14" s="53" t="s">
        <v>62</v>
      </c>
      <c r="D14" s="54">
        <v>18332639.809999999</v>
      </c>
      <c r="E14" s="54">
        <v>0</v>
      </c>
      <c r="F14" s="54">
        <v>1194612.72</v>
      </c>
      <c r="G14" s="54">
        <v>586180.46</v>
      </c>
      <c r="H14" s="54">
        <v>27552.799999999999</v>
      </c>
      <c r="I14" s="54">
        <v>0</v>
      </c>
      <c r="J14" s="54">
        <v>1130420.67</v>
      </c>
      <c r="K14" s="54">
        <v>703356.76</v>
      </c>
      <c r="L14" s="54">
        <v>0</v>
      </c>
      <c r="M14" s="55">
        <v>18307208.359999999</v>
      </c>
      <c r="N14" s="54">
        <v>18036921.899999999</v>
      </c>
      <c r="O14" s="56">
        <v>270286.46000000002</v>
      </c>
    </row>
    <row r="15" spans="2:15" ht="22.2" customHeight="1" thickBot="1" x14ac:dyDescent="0.35">
      <c r="B15" s="58" t="s">
        <v>18</v>
      </c>
      <c r="C15" s="53" t="s">
        <v>63</v>
      </c>
      <c r="D15" s="54">
        <v>294382.81</v>
      </c>
      <c r="E15" s="54">
        <v>0</v>
      </c>
      <c r="F15" s="54">
        <v>3062125.7</v>
      </c>
      <c r="G15" s="54">
        <v>0</v>
      </c>
      <c r="H15" s="54">
        <v>0</v>
      </c>
      <c r="I15" s="54">
        <v>0</v>
      </c>
      <c r="J15" s="54">
        <v>0</v>
      </c>
      <c r="K15" s="54">
        <v>3062125.7</v>
      </c>
      <c r="L15" s="54">
        <v>0</v>
      </c>
      <c r="M15" s="55">
        <v>294382.81</v>
      </c>
      <c r="N15" s="54">
        <v>0</v>
      </c>
      <c r="O15" s="56">
        <v>294382.81</v>
      </c>
    </row>
    <row r="16" spans="2:15" ht="31.8" customHeight="1" thickBot="1" x14ac:dyDescent="0.35">
      <c r="B16" s="58" t="s">
        <v>20</v>
      </c>
      <c r="C16" s="53" t="s">
        <v>64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5">
        <v>0</v>
      </c>
      <c r="N16" s="54">
        <v>0</v>
      </c>
      <c r="O16" s="56">
        <v>0</v>
      </c>
    </row>
    <row r="17" spans="2:15" ht="20.399999999999999" customHeight="1" thickBot="1" x14ac:dyDescent="0.35">
      <c r="B17" s="58" t="s">
        <v>22</v>
      </c>
      <c r="C17" s="53" t="s">
        <v>65</v>
      </c>
      <c r="D17" s="54">
        <v>1746014.31</v>
      </c>
      <c r="E17" s="54">
        <v>0</v>
      </c>
      <c r="F17" s="54">
        <v>116483.02</v>
      </c>
      <c r="G17" s="54">
        <v>5790.32</v>
      </c>
      <c r="H17" s="54">
        <v>0</v>
      </c>
      <c r="I17" s="54">
        <v>0</v>
      </c>
      <c r="J17" s="54">
        <v>223123.74</v>
      </c>
      <c r="K17" s="54">
        <v>5790.32</v>
      </c>
      <c r="L17" s="54">
        <v>0</v>
      </c>
      <c r="M17" s="55">
        <v>1639373.59</v>
      </c>
      <c r="N17" s="54">
        <v>1315485.45</v>
      </c>
      <c r="O17" s="56">
        <v>323888.14</v>
      </c>
    </row>
    <row r="18" spans="2:15" ht="22.2" customHeight="1" thickBot="1" x14ac:dyDescent="0.35">
      <c r="B18" s="428" t="s">
        <v>66</v>
      </c>
      <c r="C18" s="429"/>
      <c r="D18" s="55">
        <v>284071997.41000003</v>
      </c>
      <c r="E18" s="55">
        <v>0</v>
      </c>
      <c r="F18" s="55">
        <v>4720362.1100000003</v>
      </c>
      <c r="G18" s="55">
        <v>3990965.23</v>
      </c>
      <c r="H18" s="55">
        <v>40932.199999999997</v>
      </c>
      <c r="I18" s="55">
        <v>0</v>
      </c>
      <c r="J18" s="55">
        <v>2679031.46</v>
      </c>
      <c r="K18" s="55">
        <v>3995877.53</v>
      </c>
      <c r="L18" s="55">
        <v>137705</v>
      </c>
      <c r="M18" s="55">
        <v>286011642.95999998</v>
      </c>
      <c r="N18" s="55">
        <v>97006372.040000007</v>
      </c>
      <c r="O18" s="56">
        <v>189005270.91999999</v>
      </c>
    </row>
    <row r="19" spans="2:15" ht="57.6" customHeight="1" thickBot="1" x14ac:dyDescent="0.35">
      <c r="B19" s="430" t="s">
        <v>67</v>
      </c>
      <c r="C19" s="431"/>
      <c r="D19" s="59" t="s">
        <v>68</v>
      </c>
      <c r="E19" s="59" t="s">
        <v>68</v>
      </c>
      <c r="F19" s="59" t="s">
        <v>68</v>
      </c>
      <c r="G19" s="60">
        <v>209329.2</v>
      </c>
      <c r="H19" s="59" t="s">
        <v>68</v>
      </c>
      <c r="I19" s="59" t="s">
        <v>68</v>
      </c>
      <c r="J19" s="59" t="s">
        <v>68</v>
      </c>
      <c r="K19" s="60">
        <v>222329.2</v>
      </c>
      <c r="L19" s="59" t="s">
        <v>68</v>
      </c>
      <c r="M19" s="59" t="s">
        <v>68</v>
      </c>
      <c r="N19" s="59" t="s">
        <v>68</v>
      </c>
      <c r="O19" s="61" t="s">
        <v>68</v>
      </c>
    </row>
    <row r="20" spans="2:15" ht="6" customHeight="1" thickTop="1" x14ac:dyDescent="0.3"/>
    <row r="21" spans="2:15" ht="9.6" customHeight="1" x14ac:dyDescent="0.3">
      <c r="B21" s="62" t="s">
        <v>69</v>
      </c>
    </row>
    <row r="22" spans="2:15" ht="10.8" customHeight="1" x14ac:dyDescent="0.3">
      <c r="B22" s="62" t="s">
        <v>70</v>
      </c>
    </row>
    <row r="23" spans="2:15" ht="10.199999999999999" customHeight="1" x14ac:dyDescent="0.3">
      <c r="B23" s="62" t="s">
        <v>71</v>
      </c>
    </row>
    <row r="24" spans="2:15" ht="38.4" customHeight="1" x14ac:dyDescent="0.3">
      <c r="M24" s="57"/>
    </row>
    <row r="25" spans="2:15" x14ac:dyDescent="0.3">
      <c r="C25" s="432" t="s">
        <v>72</v>
      </c>
      <c r="D25" s="432"/>
      <c r="G25" s="432" t="s">
        <v>72</v>
      </c>
      <c r="H25" s="432"/>
      <c r="I25" s="432"/>
      <c r="L25" s="432" t="s">
        <v>73</v>
      </c>
      <c r="M25" s="432"/>
      <c r="N25" s="432"/>
    </row>
    <row r="26" spans="2:15" ht="30" customHeight="1" x14ac:dyDescent="0.3">
      <c r="C26" s="437" t="s">
        <v>74</v>
      </c>
      <c r="D26" s="437"/>
      <c r="E26" s="63"/>
      <c r="F26" s="63"/>
      <c r="G26" s="437" t="s">
        <v>75</v>
      </c>
      <c r="H26" s="437"/>
      <c r="I26" s="437"/>
      <c r="J26" s="63"/>
      <c r="K26" s="63"/>
      <c r="L26" s="438" t="s">
        <v>76</v>
      </c>
      <c r="M26" s="438"/>
      <c r="N26" s="438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OutlineSymbols="0" workbookViewId="0">
      <selection activeCell="D13" sqref="D13"/>
    </sheetView>
  </sheetViews>
  <sheetFormatPr defaultColWidth="9.109375" defaultRowHeight="14.4" x14ac:dyDescent="0.3"/>
  <cols>
    <col min="1" max="1" width="59.33203125" customWidth="1"/>
    <col min="2" max="2" width="67" customWidth="1"/>
  </cols>
  <sheetData>
    <row r="1" spans="1:4" ht="28.8" x14ac:dyDescent="0.3">
      <c r="A1" t="s">
        <v>109</v>
      </c>
      <c r="B1" s="167" t="s">
        <v>110</v>
      </c>
    </row>
    <row r="2" spans="1:4" x14ac:dyDescent="0.3">
      <c r="A2" t="str">
        <f>[1]Arkusz1!C9</f>
        <v>Jednostki Budżetowe</v>
      </c>
      <c r="B2" s="168">
        <f>[1]Arkusz1!H9</f>
        <v>103.19</v>
      </c>
      <c r="D2" s="48"/>
    </row>
    <row r="3" spans="1:4" x14ac:dyDescent="0.3">
      <c r="A3" t="str">
        <f>[1]Arkusz1!C13</f>
        <v>Zakłady Budżetowe</v>
      </c>
      <c r="B3" s="168">
        <f>[1]Arkusz1!H13</f>
        <v>119.9</v>
      </c>
    </row>
    <row r="4" spans="1:4" x14ac:dyDescent="0.3">
      <c r="A4" t="str">
        <f>[1]Arkusz1!C15</f>
        <v>Instytucje Kultury</v>
      </c>
      <c r="B4" s="168">
        <f>[1]Arkusz1!H15</f>
        <v>103.84</v>
      </c>
    </row>
    <row r="5" spans="1:4" x14ac:dyDescent="0.3">
      <c r="A5" t="str">
        <f>[1]Arkusz1!C23</f>
        <v xml:space="preserve">Majątek Miasta oddany </v>
      </c>
      <c r="B5" s="168">
        <f>[1]Arkusz1!H23</f>
        <v>100.82</v>
      </c>
    </row>
  </sheetData>
  <pageMargins left="0.7" right="0.7" top="0.75" bottom="0.75" header="0.3" footer="0.3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showGridLines="0" showOutlineSymbols="0" workbookViewId="0">
      <selection activeCell="J15" sqref="J15"/>
    </sheetView>
  </sheetViews>
  <sheetFormatPr defaultColWidth="9.109375" defaultRowHeight="14.4" x14ac:dyDescent="0.3"/>
  <cols>
    <col min="1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104"/>
      <c r="B2" s="476" t="s">
        <v>353</v>
      </c>
      <c r="C2" s="476"/>
      <c r="D2" s="209"/>
      <c r="E2" s="209"/>
      <c r="F2" s="209"/>
      <c r="G2" s="209"/>
      <c r="H2" s="106"/>
      <c r="I2" s="104"/>
    </row>
    <row r="3" spans="1:9" ht="14.4" customHeight="1" x14ac:dyDescent="0.3">
      <c r="A3" s="104"/>
      <c r="B3" s="476"/>
      <c r="C3" s="476"/>
      <c r="D3" s="209"/>
      <c r="E3" s="209"/>
      <c r="F3" s="209"/>
      <c r="G3" s="209"/>
      <c r="H3" s="106"/>
      <c r="I3" s="104"/>
    </row>
    <row r="4" spans="1:9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600000000000001" customHeight="1" x14ac:dyDescent="0.3">
      <c r="A5" s="104"/>
      <c r="B5" s="477" t="s">
        <v>114</v>
      </c>
      <c r="C5" s="477"/>
      <c r="D5" s="477"/>
      <c r="E5" s="477"/>
      <c r="F5" s="477"/>
      <c r="G5" s="477"/>
      <c r="H5" s="477"/>
      <c r="I5" s="104"/>
    </row>
    <row r="6" spans="1:9" ht="2.4" customHeight="1" thickBot="1" x14ac:dyDescent="0.35">
      <c r="A6" s="104"/>
      <c r="B6" s="105"/>
      <c r="C6" s="105"/>
      <c r="D6" s="105"/>
      <c r="E6" s="105"/>
      <c r="F6" s="105"/>
      <c r="G6" s="105"/>
      <c r="H6" s="210" t="s">
        <v>115</v>
      </c>
      <c r="I6" s="104"/>
    </row>
    <row r="7" spans="1:9" ht="27.6" x14ac:dyDescent="0.3">
      <c r="A7" s="104"/>
      <c r="B7" s="248" t="s">
        <v>78</v>
      </c>
      <c r="C7" s="249" t="s">
        <v>116</v>
      </c>
      <c r="D7" s="250" t="s">
        <v>80</v>
      </c>
      <c r="E7" s="250" t="s">
        <v>40</v>
      </c>
      <c r="F7" s="250" t="s">
        <v>41</v>
      </c>
      <c r="G7" s="250" t="s">
        <v>81</v>
      </c>
      <c r="H7" s="251" t="s">
        <v>82</v>
      </c>
      <c r="I7" s="104"/>
    </row>
    <row r="8" spans="1:9" s="202" customFormat="1" ht="11.4" customHeight="1" thickBot="1" x14ac:dyDescent="0.35">
      <c r="A8" s="104"/>
      <c r="B8" s="252">
        <v>1</v>
      </c>
      <c r="C8" s="253">
        <v>2</v>
      </c>
      <c r="D8" s="253">
        <v>3</v>
      </c>
      <c r="E8" s="253">
        <v>4</v>
      </c>
      <c r="F8" s="253">
        <v>5</v>
      </c>
      <c r="G8" s="253">
        <v>6</v>
      </c>
      <c r="H8" s="254">
        <v>7</v>
      </c>
      <c r="I8" s="104"/>
    </row>
    <row r="9" spans="1:9" ht="28.2" customHeight="1" x14ac:dyDescent="0.3">
      <c r="A9" s="136"/>
      <c r="B9" s="255">
        <v>1</v>
      </c>
      <c r="C9" s="256" t="s">
        <v>354</v>
      </c>
      <c r="D9" s="257">
        <v>26336.65</v>
      </c>
      <c r="E9" s="257">
        <v>23204.34</v>
      </c>
      <c r="F9" s="257">
        <v>23204</v>
      </c>
      <c r="G9" s="258">
        <f>D9+E9-F9</f>
        <v>26336.990000000005</v>
      </c>
      <c r="H9" s="259">
        <v>0</v>
      </c>
      <c r="I9" s="260"/>
    </row>
    <row r="10" spans="1:9" ht="36" customHeight="1" x14ac:dyDescent="0.3">
      <c r="A10" s="104"/>
      <c r="B10" s="261">
        <v>2</v>
      </c>
      <c r="C10" s="262" t="s">
        <v>355</v>
      </c>
      <c r="D10" s="258">
        <v>3470002.46</v>
      </c>
      <c r="E10" s="258">
        <v>3530968.59</v>
      </c>
      <c r="F10" s="258">
        <v>52640.6</v>
      </c>
      <c r="G10" s="258">
        <f>D10+E10-F10</f>
        <v>6948330.4500000002</v>
      </c>
      <c r="H10" s="263">
        <v>4389811.4800000004</v>
      </c>
      <c r="I10" s="260"/>
    </row>
    <row r="11" spans="1:9" ht="28.8" customHeight="1" thickBot="1" x14ac:dyDescent="0.35">
      <c r="A11" s="104"/>
      <c r="B11" s="264"/>
      <c r="C11" s="265" t="s">
        <v>89</v>
      </c>
      <c r="D11" s="266">
        <f>SUM(D9:D10)</f>
        <v>3496339.11</v>
      </c>
      <c r="E11" s="266">
        <f t="shared" ref="E11:G11" si="0">SUM(E9:E10)</f>
        <v>3554172.9299999997</v>
      </c>
      <c r="F11" s="266">
        <f t="shared" si="0"/>
        <v>75844.600000000006</v>
      </c>
      <c r="G11" s="266">
        <f t="shared" si="0"/>
        <v>6974667.4400000004</v>
      </c>
      <c r="H11" s="266">
        <f>SUM(H9:H10)</f>
        <v>4389811.4800000004</v>
      </c>
      <c r="I11" s="260"/>
    </row>
    <row r="12" spans="1:9" x14ac:dyDescent="0.3">
      <c r="A12" s="48"/>
      <c r="B12" s="267"/>
      <c r="C12" s="267"/>
      <c r="D12" s="267"/>
      <c r="E12" s="267"/>
      <c r="F12" s="267"/>
      <c r="G12" s="267"/>
      <c r="H12" s="267"/>
      <c r="I12" s="48"/>
    </row>
    <row r="13" spans="1:9" x14ac:dyDescent="0.3">
      <c r="A13" s="48"/>
      <c r="B13" s="48"/>
      <c r="C13" s="48"/>
      <c r="D13" s="48"/>
      <c r="E13" s="48"/>
      <c r="F13" s="48"/>
      <c r="G13" s="48"/>
      <c r="H13" s="48"/>
      <c r="I13" s="48"/>
    </row>
    <row r="14" spans="1:9" x14ac:dyDescent="0.3">
      <c r="A14" s="48"/>
      <c r="B14" s="48"/>
      <c r="C14" s="229" t="s">
        <v>90</v>
      </c>
      <c r="D14" s="229"/>
      <c r="E14" s="229" t="s">
        <v>91</v>
      </c>
      <c r="F14" s="229"/>
      <c r="G14" s="432" t="s">
        <v>122</v>
      </c>
      <c r="H14" s="432"/>
      <c r="I14" s="48"/>
    </row>
    <row r="15" spans="1:9" ht="34.799999999999997" customHeight="1" x14ac:dyDescent="0.3">
      <c r="A15" s="48"/>
      <c r="B15" s="48"/>
      <c r="C15" s="230" t="s">
        <v>74</v>
      </c>
      <c r="D15" s="231"/>
      <c r="E15" s="230" t="s">
        <v>75</v>
      </c>
      <c r="F15" s="231"/>
      <c r="G15" s="438" t="s">
        <v>76</v>
      </c>
      <c r="H15" s="438"/>
      <c r="I15" s="48"/>
    </row>
    <row r="30" spans="1:9" ht="16.2" customHeight="1" x14ac:dyDescent="0.3"/>
    <row r="31" spans="1:9" x14ac:dyDescent="0.3">
      <c r="A31" s="64"/>
      <c r="B31" s="103"/>
      <c r="C31" s="103"/>
      <c r="D31" s="103"/>
      <c r="E31" s="103"/>
      <c r="F31" s="103"/>
      <c r="G31" s="103"/>
      <c r="H31" s="103"/>
      <c r="I31" s="64"/>
    </row>
  </sheetData>
  <mergeCells count="4">
    <mergeCell ref="B5:H5"/>
    <mergeCell ref="G14:H14"/>
    <mergeCell ref="G15:H15"/>
    <mergeCell ref="B2:C3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showGridLines="0" showOutlineSymbols="0" workbookViewId="0">
      <selection activeCell="G15" sqref="G15:H15"/>
    </sheetView>
  </sheetViews>
  <sheetFormatPr defaultColWidth="9.109375" defaultRowHeight="14.4" x14ac:dyDescent="0.3"/>
  <cols>
    <col min="1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268"/>
      <c r="B2" s="478" t="s">
        <v>353</v>
      </c>
      <c r="C2" s="478"/>
      <c r="D2" s="269"/>
      <c r="E2" s="269"/>
      <c r="F2" s="269"/>
      <c r="G2" s="269"/>
      <c r="H2" s="270"/>
      <c r="I2" s="268"/>
    </row>
    <row r="3" spans="1:9" ht="14.4" customHeight="1" x14ac:dyDescent="0.3">
      <c r="A3" s="268"/>
      <c r="B3" s="478"/>
      <c r="C3" s="478"/>
      <c r="D3" s="269"/>
      <c r="E3" s="269"/>
      <c r="F3" s="269"/>
      <c r="G3" s="269"/>
      <c r="H3" s="270"/>
      <c r="I3" s="268"/>
    </row>
    <row r="4" spans="1:9" x14ac:dyDescent="0.3">
      <c r="A4" s="268"/>
      <c r="B4" s="268"/>
      <c r="C4" s="268"/>
      <c r="D4" s="268"/>
      <c r="E4" s="268"/>
      <c r="F4" s="268"/>
      <c r="G4" s="268"/>
      <c r="H4" s="268"/>
      <c r="I4" s="268"/>
    </row>
    <row r="5" spans="1:9" ht="18.600000000000001" customHeight="1" x14ac:dyDescent="0.3">
      <c r="A5" s="268"/>
      <c r="B5" s="479" t="s">
        <v>120</v>
      </c>
      <c r="C5" s="479"/>
      <c r="D5" s="479"/>
      <c r="E5" s="479"/>
      <c r="F5" s="479"/>
      <c r="G5" s="479"/>
      <c r="H5" s="479"/>
      <c r="I5" s="268"/>
    </row>
    <row r="6" spans="1:9" ht="2.4" customHeight="1" thickBot="1" x14ac:dyDescent="0.35">
      <c r="A6" s="268"/>
      <c r="B6" s="271"/>
      <c r="C6" s="271"/>
      <c r="D6" s="271"/>
      <c r="E6" s="271"/>
      <c r="F6" s="271"/>
      <c r="G6" s="271"/>
      <c r="H6" s="272" t="s">
        <v>115</v>
      </c>
      <c r="I6" s="268"/>
    </row>
    <row r="7" spans="1:9" ht="28.2" thickBot="1" x14ac:dyDescent="0.35">
      <c r="A7" s="268"/>
      <c r="B7" s="273" t="s">
        <v>78</v>
      </c>
      <c r="C7" s="274" t="s">
        <v>121</v>
      </c>
      <c r="D7" s="273" t="s">
        <v>80</v>
      </c>
      <c r="E7" s="273" t="s">
        <v>40</v>
      </c>
      <c r="F7" s="273" t="s">
        <v>41</v>
      </c>
      <c r="G7" s="273" t="s">
        <v>81</v>
      </c>
      <c r="H7" s="273" t="s">
        <v>82</v>
      </c>
      <c r="I7" s="268"/>
    </row>
    <row r="8" spans="1:9" s="202" customFormat="1" ht="11.4" customHeight="1" thickBot="1" x14ac:dyDescent="0.35">
      <c r="A8" s="268"/>
      <c r="B8" s="275">
        <v>1</v>
      </c>
      <c r="C8" s="275">
        <v>2</v>
      </c>
      <c r="D8" s="275">
        <v>3</v>
      </c>
      <c r="E8" s="275">
        <v>4</v>
      </c>
      <c r="F8" s="275">
        <v>5</v>
      </c>
      <c r="G8" s="275">
        <v>6</v>
      </c>
      <c r="H8" s="275">
        <v>7</v>
      </c>
      <c r="I8" s="268"/>
    </row>
    <row r="9" spans="1:9" ht="28.2" customHeight="1" thickBot="1" x14ac:dyDescent="0.35">
      <c r="A9" s="276"/>
      <c r="B9" s="277">
        <v>1</v>
      </c>
      <c r="C9" s="278" t="s">
        <v>354</v>
      </c>
      <c r="D9" s="279">
        <v>3282867.72</v>
      </c>
      <c r="E9" s="279">
        <v>63883.12</v>
      </c>
      <c r="F9" s="279">
        <v>5710.07</v>
      </c>
      <c r="G9" s="279">
        <f>D9+E9-F9</f>
        <v>3341040.7700000005</v>
      </c>
      <c r="H9" s="279">
        <v>1235204.92</v>
      </c>
      <c r="I9" s="280"/>
    </row>
    <row r="10" spans="1:9" ht="36" customHeight="1" thickBot="1" x14ac:dyDescent="0.35">
      <c r="A10" s="268"/>
      <c r="B10" s="281"/>
      <c r="C10" s="282" t="s">
        <v>89</v>
      </c>
      <c r="D10" s="283">
        <f>D9</f>
        <v>3282867.72</v>
      </c>
      <c r="E10" s="283">
        <f t="shared" ref="E10:H10" si="0">E9</f>
        <v>63883.12</v>
      </c>
      <c r="F10" s="283">
        <f t="shared" si="0"/>
        <v>5710.07</v>
      </c>
      <c r="G10" s="283">
        <f t="shared" si="0"/>
        <v>3341040.7700000005</v>
      </c>
      <c r="H10" s="283">
        <f t="shared" si="0"/>
        <v>1235204.92</v>
      </c>
      <c r="I10" s="280"/>
    </row>
    <row r="11" spans="1:9" ht="28.8" customHeight="1" x14ac:dyDescent="0.3">
      <c r="A11" s="48"/>
      <c r="B11" s="267"/>
      <c r="C11" s="267"/>
      <c r="D11" s="267"/>
      <c r="E11" s="267"/>
      <c r="F11" s="267"/>
      <c r="G11" s="267"/>
      <c r="H11" s="267"/>
      <c r="I11" s="48"/>
    </row>
    <row r="12" spans="1:9" x14ac:dyDescent="0.3">
      <c r="A12" s="48"/>
      <c r="B12" s="48"/>
      <c r="C12" s="48"/>
      <c r="D12" s="48"/>
      <c r="E12" s="48"/>
      <c r="F12" s="48"/>
      <c r="G12" s="48"/>
      <c r="H12" s="48"/>
      <c r="I12" s="48"/>
    </row>
    <row r="13" spans="1:9" x14ac:dyDescent="0.3">
      <c r="A13" s="48"/>
      <c r="B13" s="48"/>
      <c r="C13" s="229" t="s">
        <v>90</v>
      </c>
      <c r="D13" s="229"/>
      <c r="E13" s="229" t="s">
        <v>91</v>
      </c>
      <c r="F13" s="229"/>
      <c r="G13" s="432" t="s">
        <v>122</v>
      </c>
      <c r="H13" s="432"/>
      <c r="I13" s="48"/>
    </row>
    <row r="14" spans="1:9" ht="33" customHeight="1" x14ac:dyDescent="0.3">
      <c r="A14" s="48"/>
      <c r="B14" s="48"/>
      <c r="C14" s="284" t="s">
        <v>74</v>
      </c>
      <c r="D14" s="231"/>
      <c r="E14" s="284" t="s">
        <v>75</v>
      </c>
      <c r="F14" s="231"/>
      <c r="G14" s="438" t="s">
        <v>76</v>
      </c>
      <c r="H14" s="438"/>
      <c r="I14" s="48"/>
    </row>
    <row r="15" spans="1:9" ht="34.799999999999997" customHeight="1" x14ac:dyDescent="0.3">
      <c r="A15" s="48"/>
      <c r="B15" s="48"/>
      <c r="C15" s="230"/>
      <c r="D15" s="231"/>
      <c r="E15" s="230"/>
      <c r="F15" s="231"/>
      <c r="G15" s="438"/>
      <c r="H15" s="438"/>
      <c r="I15" s="48"/>
    </row>
    <row r="30" spans="1:9" ht="16.2" customHeight="1" x14ac:dyDescent="0.3"/>
    <row r="31" spans="1:9" x14ac:dyDescent="0.3">
      <c r="A31" s="64"/>
      <c r="B31" s="103"/>
      <c r="C31" s="103"/>
      <c r="D31" s="103"/>
      <c r="E31" s="103"/>
      <c r="F31" s="103"/>
      <c r="G31" s="103"/>
      <c r="H31" s="103"/>
      <c r="I31" s="64"/>
    </row>
  </sheetData>
  <mergeCells count="5">
    <mergeCell ref="B2:C3"/>
    <mergeCell ref="B5:H5"/>
    <mergeCell ref="G14:H14"/>
    <mergeCell ref="G15:H15"/>
    <mergeCell ref="G13:H13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showGridLines="0" showOutlineSymbols="0" topLeftCell="A20" zoomScale="90" workbookViewId="0">
      <selection activeCell="A27" sqref="A27:IV43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4.5546875" style="67" customWidth="1"/>
    <col min="4" max="4" width="1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1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1" style="67" customWidth="1"/>
    <col min="13" max="15" width="13.6640625" style="67" customWidth="1"/>
    <col min="16" max="16" width="1.6640625" style="67" customWidth="1"/>
    <col min="17" max="17" width="1.109375" style="67" customWidth="1"/>
    <col min="18" max="19" width="13.6640625" style="67" bestFit="1" customWidth="1"/>
    <col min="20" max="16384" width="9.109375" style="67"/>
  </cols>
  <sheetData>
    <row r="2" spans="2:19" x14ac:dyDescent="0.3">
      <c r="B2" s="455" t="s">
        <v>356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42539167.32</v>
      </c>
      <c r="E8" s="174">
        <v>0</v>
      </c>
      <c r="F8" s="174">
        <v>577584.85</v>
      </c>
      <c r="G8" s="174">
        <v>209329.2</v>
      </c>
      <c r="H8" s="174">
        <v>0</v>
      </c>
      <c r="I8" s="174">
        <v>0</v>
      </c>
      <c r="J8" s="174">
        <v>677764.62</v>
      </c>
      <c r="K8" s="174">
        <v>133129.20000000001</v>
      </c>
      <c r="L8" s="174">
        <v>0</v>
      </c>
      <c r="M8" s="175">
        <v>42515187.549999997</v>
      </c>
      <c r="N8" s="174">
        <v>9994209.8499999996</v>
      </c>
      <c r="O8" s="176">
        <v>32520977.699999999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26173161.870000001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26173161.870000001</v>
      </c>
      <c r="N9" s="174">
        <v>0</v>
      </c>
      <c r="O9" s="176">
        <v>26173161.870000001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13110423.689999999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13110423.689999999</v>
      </c>
      <c r="N11" s="174">
        <v>6821451.6699999999</v>
      </c>
      <c r="O11" s="176">
        <v>6288972.0199999996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559461.21</v>
      </c>
      <c r="E12" s="174">
        <v>0</v>
      </c>
      <c r="F12" s="174">
        <v>8572.1200000000008</v>
      </c>
      <c r="G12" s="174">
        <v>14021.6</v>
      </c>
      <c r="H12" s="174">
        <v>0</v>
      </c>
      <c r="I12" s="174">
        <v>0</v>
      </c>
      <c r="J12" s="174">
        <v>69338.23</v>
      </c>
      <c r="K12" s="174">
        <v>11510.97</v>
      </c>
      <c r="L12" s="174">
        <v>0</v>
      </c>
      <c r="M12" s="175">
        <v>501205.73</v>
      </c>
      <c r="N12" s="174">
        <v>496563.62</v>
      </c>
      <c r="O12" s="176">
        <v>4642.1099999999997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77046.78</v>
      </c>
      <c r="E13" s="174">
        <v>0</v>
      </c>
      <c r="F13" s="174">
        <v>215800</v>
      </c>
      <c r="G13" s="174">
        <v>89200</v>
      </c>
      <c r="H13" s="174">
        <v>0</v>
      </c>
      <c r="I13" s="174">
        <v>0</v>
      </c>
      <c r="J13" s="174">
        <v>0</v>
      </c>
      <c r="K13" s="174">
        <v>13000</v>
      </c>
      <c r="L13" s="174">
        <v>0</v>
      </c>
      <c r="M13" s="175">
        <v>369046.78</v>
      </c>
      <c r="N13" s="174">
        <v>318500.15999999997</v>
      </c>
      <c r="O13" s="176">
        <v>50546.62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2619073.77</v>
      </c>
      <c r="E14" s="174">
        <v>0</v>
      </c>
      <c r="F14" s="174">
        <v>353212.73</v>
      </c>
      <c r="G14" s="174">
        <v>106107.6</v>
      </c>
      <c r="H14" s="174">
        <v>0</v>
      </c>
      <c r="I14" s="174">
        <v>0</v>
      </c>
      <c r="J14" s="174">
        <v>608426.39</v>
      </c>
      <c r="K14" s="174">
        <v>108618.23</v>
      </c>
      <c r="L14" s="174">
        <v>0</v>
      </c>
      <c r="M14" s="175">
        <v>2361349.48</v>
      </c>
      <c r="N14" s="174">
        <v>2357694.4</v>
      </c>
      <c r="O14" s="176">
        <v>3655.08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98551.46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98551.46</v>
      </c>
      <c r="N17" s="174">
        <v>12555.85</v>
      </c>
      <c r="O17" s="176">
        <v>85995.61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42637718.780000001</v>
      </c>
      <c r="E18" s="175">
        <v>0</v>
      </c>
      <c r="F18" s="175">
        <v>577584.85</v>
      </c>
      <c r="G18" s="175">
        <v>209329.2</v>
      </c>
      <c r="H18" s="175">
        <v>0</v>
      </c>
      <c r="I18" s="175">
        <v>0</v>
      </c>
      <c r="J18" s="175">
        <v>677764.62</v>
      </c>
      <c r="K18" s="175">
        <v>133129.20000000001</v>
      </c>
      <c r="L18" s="175">
        <v>0</v>
      </c>
      <c r="M18" s="175">
        <v>42613739.009999998</v>
      </c>
      <c r="N18" s="175">
        <v>10006765.699999999</v>
      </c>
      <c r="O18" s="176">
        <v>32606973.309999999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209329.2</v>
      </c>
      <c r="H19" s="178" t="s">
        <v>68</v>
      </c>
      <c r="I19" s="178" t="s">
        <v>68</v>
      </c>
      <c r="J19" s="178" t="s">
        <v>68</v>
      </c>
      <c r="K19" s="179">
        <v>133129.20000000001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  <c r="B28" s="102"/>
    </row>
    <row r="29" spans="1:19" x14ac:dyDescent="0.3">
      <c r="A29" s="102"/>
    </row>
    <row r="30" spans="1:19" x14ac:dyDescent="0.3">
      <c r="B30" s="285"/>
    </row>
    <row r="31" spans="1:19" x14ac:dyDescent="0.3">
      <c r="C31" s="101"/>
    </row>
    <row r="32" spans="1:19" x14ac:dyDescent="0.3">
      <c r="C32" s="101"/>
    </row>
    <row r="33" spans="1:3" x14ac:dyDescent="0.3">
      <c r="B33" s="285"/>
    </row>
    <row r="34" spans="1:3" x14ac:dyDescent="0.3">
      <c r="C34" s="101"/>
    </row>
    <row r="35" spans="1:3" x14ac:dyDescent="0.3">
      <c r="C35" s="101"/>
    </row>
    <row r="36" spans="1:3" x14ac:dyDescent="0.3">
      <c r="A36" s="102"/>
    </row>
    <row r="37" spans="1:3" x14ac:dyDescent="0.3">
      <c r="B37" s="285"/>
    </row>
    <row r="38" spans="1:3" x14ac:dyDescent="0.3">
      <c r="C38" s="101"/>
    </row>
    <row r="39" spans="1:3" x14ac:dyDescent="0.3">
      <c r="C39" s="101"/>
    </row>
    <row r="40" spans="1:3" x14ac:dyDescent="0.3">
      <c r="B40" s="285"/>
    </row>
    <row r="41" spans="1:3" x14ac:dyDescent="0.3">
      <c r="C41" s="101"/>
    </row>
    <row r="42" spans="1:3" x14ac:dyDescent="0.3">
      <c r="C42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  <pageSetup scale="4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6"/>
  <sheetViews>
    <sheetView showGridLines="0" showOutlineSymbols="0" zoomScale="90" workbookViewId="0">
      <selection activeCell="M2" sqref="M2:O2"/>
    </sheetView>
  </sheetViews>
  <sheetFormatPr defaultColWidth="9.109375" defaultRowHeight="14.4" x14ac:dyDescent="0.3"/>
  <cols>
    <col min="1" max="1" width="3.88671875" style="48" customWidth="1"/>
    <col min="2" max="2" width="5.109375" style="48" customWidth="1"/>
    <col min="3" max="3" width="33.44140625" style="48" customWidth="1"/>
    <col min="4" max="4" width="14" style="48" customWidth="1"/>
    <col min="5" max="5" width="10" style="48" bestFit="1" customWidth="1"/>
    <col min="6" max="6" width="12.88671875" style="48" customWidth="1"/>
    <col min="7" max="7" width="14.21875" style="48" customWidth="1"/>
    <col min="8" max="8" width="12" style="48" customWidth="1"/>
    <col min="9" max="9" width="10" style="48" bestFit="1" customWidth="1"/>
    <col min="10" max="10" width="14.5546875" style="48" customWidth="1"/>
    <col min="11" max="11" width="14.88671875" style="48" customWidth="1"/>
    <col min="12" max="12" width="11.88671875" style="48" customWidth="1"/>
    <col min="13" max="13" width="13.6640625" style="48" customWidth="1"/>
    <col min="14" max="14" width="14" style="48" customWidth="1"/>
    <col min="15" max="15" width="13.6640625" style="48" customWidth="1"/>
    <col min="16" max="16" width="2.44140625" style="48" customWidth="1"/>
    <col min="17" max="18" width="13.6640625" style="48" bestFit="1" customWidth="1"/>
    <col min="19" max="16384" width="9.109375" style="48"/>
  </cols>
  <sheetData>
    <row r="2" spans="2:18" x14ac:dyDescent="0.3">
      <c r="B2" s="422" t="s">
        <v>355</v>
      </c>
      <c r="C2" s="422"/>
      <c r="D2" s="422"/>
      <c r="M2" s="423"/>
      <c r="N2" s="423"/>
      <c r="O2" s="423"/>
    </row>
    <row r="3" spans="2:18" x14ac:dyDescent="0.3">
      <c r="B3" s="422"/>
      <c r="C3" s="422"/>
      <c r="D3" s="422"/>
      <c r="M3" s="423"/>
      <c r="N3" s="423"/>
      <c r="O3" s="423"/>
    </row>
    <row r="4" spans="2:18" ht="17.399999999999999" x14ac:dyDescent="0.35">
      <c r="B4" s="424" t="s">
        <v>36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9"/>
    </row>
    <row r="5" spans="2:18" ht="1.2" customHeight="1" thickBot="1" x14ac:dyDescent="0.35">
      <c r="B5" s="425"/>
      <c r="C5" s="425"/>
      <c r="D5" s="425"/>
      <c r="E5" s="425"/>
      <c r="F5" s="425"/>
      <c r="G5" s="425"/>
      <c r="H5" s="425"/>
      <c r="I5" s="425"/>
      <c r="J5" s="425"/>
      <c r="K5" s="425"/>
      <c r="M5" s="50"/>
    </row>
    <row r="6" spans="2:18" ht="14.4" customHeight="1" thickTop="1" thickBot="1" x14ac:dyDescent="0.35">
      <c r="B6" s="433" t="s">
        <v>37</v>
      </c>
      <c r="C6" s="435" t="s">
        <v>38</v>
      </c>
      <c r="D6" s="435" t="s">
        <v>39</v>
      </c>
      <c r="E6" s="435" t="s">
        <v>40</v>
      </c>
      <c r="F6" s="435"/>
      <c r="G6" s="435"/>
      <c r="H6" s="435"/>
      <c r="I6" s="435" t="s">
        <v>41</v>
      </c>
      <c r="J6" s="435"/>
      <c r="K6" s="435"/>
      <c r="L6" s="435"/>
      <c r="M6" s="435" t="s">
        <v>42</v>
      </c>
      <c r="N6" s="439" t="s">
        <v>43</v>
      </c>
      <c r="O6" s="426" t="s">
        <v>44</v>
      </c>
    </row>
    <row r="7" spans="2:18" ht="28.2" thickBot="1" x14ac:dyDescent="0.35">
      <c r="B7" s="434"/>
      <c r="C7" s="436"/>
      <c r="D7" s="436"/>
      <c r="E7" s="51" t="s">
        <v>45</v>
      </c>
      <c r="F7" s="51" t="s">
        <v>46</v>
      </c>
      <c r="G7" s="51" t="s">
        <v>47</v>
      </c>
      <c r="H7" s="51" t="s">
        <v>48</v>
      </c>
      <c r="I7" s="51" t="s">
        <v>45</v>
      </c>
      <c r="J7" s="51" t="s">
        <v>49</v>
      </c>
      <c r="K7" s="51" t="s">
        <v>47</v>
      </c>
      <c r="L7" s="51" t="s">
        <v>48</v>
      </c>
      <c r="M7" s="436"/>
      <c r="N7" s="440"/>
      <c r="O7" s="427"/>
    </row>
    <row r="8" spans="2:18" ht="19.2" customHeight="1" thickBot="1" x14ac:dyDescent="0.35">
      <c r="B8" s="52" t="s">
        <v>13</v>
      </c>
      <c r="C8" s="53" t="s">
        <v>50</v>
      </c>
      <c r="D8" s="54">
        <v>47854354.740000002</v>
      </c>
      <c r="E8" s="54">
        <v>0</v>
      </c>
      <c r="F8" s="54">
        <v>201449.36</v>
      </c>
      <c r="G8" s="54">
        <v>92444.99</v>
      </c>
      <c r="H8" s="54">
        <v>9167</v>
      </c>
      <c r="I8" s="54">
        <v>0</v>
      </c>
      <c r="J8" s="54">
        <v>388150.34</v>
      </c>
      <c r="K8" s="54">
        <v>0</v>
      </c>
      <c r="L8" s="54">
        <v>0</v>
      </c>
      <c r="M8" s="55">
        <v>47769265.75</v>
      </c>
      <c r="N8" s="54">
        <v>19038219.449999999</v>
      </c>
      <c r="O8" s="56">
        <v>28731046.300000001</v>
      </c>
      <c r="Q8" s="57"/>
      <c r="R8" s="57"/>
    </row>
    <row r="9" spans="2:18" ht="20.399999999999999" customHeight="1" thickBot="1" x14ac:dyDescent="0.35">
      <c r="B9" s="52" t="s">
        <v>51</v>
      </c>
      <c r="C9" s="53" t="s">
        <v>52</v>
      </c>
      <c r="D9" s="54">
        <v>17770908.469999999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5">
        <v>17770908.469999999</v>
      </c>
      <c r="N9" s="54">
        <v>0</v>
      </c>
      <c r="O9" s="56">
        <v>17770908.469999999</v>
      </c>
      <c r="Q9" s="57"/>
      <c r="R9" s="57"/>
    </row>
    <row r="10" spans="2:18" ht="59.4" customHeight="1" thickBot="1" x14ac:dyDescent="0.35">
      <c r="B10" s="52" t="s">
        <v>53</v>
      </c>
      <c r="C10" s="53" t="s">
        <v>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4">
        <v>0</v>
      </c>
      <c r="O10" s="56">
        <v>0</v>
      </c>
      <c r="Q10" s="57"/>
      <c r="R10" s="57"/>
    </row>
    <row r="11" spans="2:18" ht="29.4" thickBot="1" x14ac:dyDescent="0.35">
      <c r="B11" s="52" t="s">
        <v>55</v>
      </c>
      <c r="C11" s="53" t="s">
        <v>56</v>
      </c>
      <c r="D11" s="54">
        <v>17275786.199999999</v>
      </c>
      <c r="E11" s="54">
        <v>0</v>
      </c>
      <c r="F11" s="54">
        <v>0</v>
      </c>
      <c r="G11" s="54">
        <v>92444.99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5">
        <v>17368231.190000001</v>
      </c>
      <c r="N11" s="54">
        <v>6855273.8700000001</v>
      </c>
      <c r="O11" s="56">
        <v>10512957.32</v>
      </c>
      <c r="Q11" s="57"/>
      <c r="R11" s="57"/>
    </row>
    <row r="12" spans="2:18" ht="24.6" customHeight="1" thickBot="1" x14ac:dyDescent="0.35">
      <c r="B12" s="52" t="s">
        <v>57</v>
      </c>
      <c r="C12" s="53" t="s">
        <v>58</v>
      </c>
      <c r="D12" s="54">
        <v>9068374.1799999997</v>
      </c>
      <c r="E12" s="54">
        <v>0</v>
      </c>
      <c r="F12" s="54">
        <v>76143.38</v>
      </c>
      <c r="G12" s="54">
        <v>0</v>
      </c>
      <c r="H12" s="54">
        <v>0</v>
      </c>
      <c r="I12" s="54">
        <v>0</v>
      </c>
      <c r="J12" s="54">
        <v>338895.82</v>
      </c>
      <c r="K12" s="54">
        <v>0</v>
      </c>
      <c r="L12" s="54">
        <v>0</v>
      </c>
      <c r="M12" s="55">
        <v>8805621.7400000002</v>
      </c>
      <c r="N12" s="54">
        <v>8449631.3499999996</v>
      </c>
      <c r="O12" s="56">
        <v>355990.39</v>
      </c>
      <c r="Q12" s="57"/>
      <c r="R12" s="57"/>
    </row>
    <row r="13" spans="2:18" ht="24.6" customHeight="1" thickBot="1" x14ac:dyDescent="0.35">
      <c r="B13" s="52" t="s">
        <v>59</v>
      </c>
      <c r="C13" s="53" t="s">
        <v>60</v>
      </c>
      <c r="D13" s="54">
        <v>572334.51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5">
        <v>572334.51</v>
      </c>
      <c r="N13" s="54">
        <v>568738.11</v>
      </c>
      <c r="O13" s="56">
        <v>3596.4</v>
      </c>
      <c r="Q13" s="57"/>
      <c r="R13" s="57"/>
    </row>
    <row r="14" spans="2:18" ht="24.6" customHeight="1" thickBot="1" x14ac:dyDescent="0.35">
      <c r="B14" s="52" t="s">
        <v>61</v>
      </c>
      <c r="C14" s="53" t="s">
        <v>62</v>
      </c>
      <c r="D14" s="54">
        <v>3166951.38</v>
      </c>
      <c r="E14" s="54">
        <v>0</v>
      </c>
      <c r="F14" s="54">
        <v>125305.98</v>
      </c>
      <c r="G14" s="54">
        <v>0</v>
      </c>
      <c r="H14" s="54">
        <v>9167</v>
      </c>
      <c r="I14" s="54">
        <v>0</v>
      </c>
      <c r="J14" s="54">
        <v>49254.52</v>
      </c>
      <c r="K14" s="54">
        <v>0</v>
      </c>
      <c r="L14" s="54">
        <v>0</v>
      </c>
      <c r="M14" s="55">
        <v>3252169.84</v>
      </c>
      <c r="N14" s="54">
        <v>3164576.12</v>
      </c>
      <c r="O14" s="56">
        <v>87593.72</v>
      </c>
      <c r="Q14" s="57"/>
      <c r="R14" s="57"/>
    </row>
    <row r="15" spans="2:18" ht="22.2" customHeight="1" thickBot="1" x14ac:dyDescent="0.35">
      <c r="B15" s="58" t="s">
        <v>18</v>
      </c>
      <c r="C15" s="53" t="s">
        <v>63</v>
      </c>
      <c r="D15" s="54">
        <v>55018</v>
      </c>
      <c r="E15" s="54">
        <v>0</v>
      </c>
      <c r="F15" s="54">
        <v>92444.99</v>
      </c>
      <c r="G15" s="54">
        <v>0</v>
      </c>
      <c r="H15" s="54">
        <v>0</v>
      </c>
      <c r="I15" s="54">
        <v>0</v>
      </c>
      <c r="J15" s="54">
        <v>0</v>
      </c>
      <c r="K15" s="54">
        <v>92444.99</v>
      </c>
      <c r="L15" s="54">
        <v>0</v>
      </c>
      <c r="M15" s="55">
        <v>55018</v>
      </c>
      <c r="N15" s="54">
        <v>0</v>
      </c>
      <c r="O15" s="56">
        <v>55018</v>
      </c>
      <c r="Q15" s="57"/>
      <c r="R15" s="57"/>
    </row>
    <row r="16" spans="2:18" ht="31.8" customHeight="1" thickBot="1" x14ac:dyDescent="0.35">
      <c r="B16" s="58" t="s">
        <v>20</v>
      </c>
      <c r="C16" s="53" t="s">
        <v>64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5">
        <v>0</v>
      </c>
      <c r="N16" s="54">
        <v>0</v>
      </c>
      <c r="O16" s="56">
        <v>0</v>
      </c>
      <c r="Q16" s="57"/>
      <c r="R16" s="57"/>
    </row>
    <row r="17" spans="2:18" ht="20.399999999999999" customHeight="1" thickBot="1" x14ac:dyDescent="0.35">
      <c r="B17" s="58" t="s">
        <v>22</v>
      </c>
      <c r="C17" s="53" t="s">
        <v>65</v>
      </c>
      <c r="D17" s="54">
        <v>1331706.3799999999</v>
      </c>
      <c r="E17" s="54">
        <v>0</v>
      </c>
      <c r="F17" s="54">
        <v>88090.48</v>
      </c>
      <c r="G17" s="54">
        <v>0</v>
      </c>
      <c r="H17" s="54">
        <v>0</v>
      </c>
      <c r="I17" s="54">
        <v>0</v>
      </c>
      <c r="J17" s="54">
        <v>197316.39</v>
      </c>
      <c r="K17" s="54">
        <v>0</v>
      </c>
      <c r="L17" s="54">
        <v>0</v>
      </c>
      <c r="M17" s="55">
        <v>1222480.47</v>
      </c>
      <c r="N17" s="54">
        <v>984587.94</v>
      </c>
      <c r="O17" s="56">
        <v>237892.53</v>
      </c>
      <c r="Q17" s="57"/>
      <c r="R17" s="57"/>
    </row>
    <row r="18" spans="2:18" ht="22.2" customHeight="1" thickBot="1" x14ac:dyDescent="0.35">
      <c r="B18" s="428" t="s">
        <v>66</v>
      </c>
      <c r="C18" s="429"/>
      <c r="D18" s="55">
        <v>49241079.119999997</v>
      </c>
      <c r="E18" s="55">
        <v>0</v>
      </c>
      <c r="F18" s="55">
        <v>381984.83</v>
      </c>
      <c r="G18" s="55">
        <v>92444.99</v>
      </c>
      <c r="H18" s="55">
        <v>9167</v>
      </c>
      <c r="I18" s="55">
        <v>0</v>
      </c>
      <c r="J18" s="55">
        <v>585466.73</v>
      </c>
      <c r="K18" s="55">
        <v>92444.99</v>
      </c>
      <c r="L18" s="55">
        <v>0</v>
      </c>
      <c r="M18" s="55">
        <v>49046764.219999999</v>
      </c>
      <c r="N18" s="55">
        <v>20022807.390000001</v>
      </c>
      <c r="O18" s="56">
        <v>29023956.829999998</v>
      </c>
      <c r="Q18" s="57"/>
      <c r="R18" s="57"/>
    </row>
    <row r="19" spans="2:18" ht="57.6" customHeight="1" thickBot="1" x14ac:dyDescent="0.35">
      <c r="B19" s="430" t="s">
        <v>67</v>
      </c>
      <c r="C19" s="431"/>
      <c r="D19" s="59" t="s">
        <v>68</v>
      </c>
      <c r="E19" s="59" t="s">
        <v>68</v>
      </c>
      <c r="F19" s="59" t="s">
        <v>68</v>
      </c>
      <c r="G19" s="60">
        <v>0</v>
      </c>
      <c r="H19" s="59" t="s">
        <v>68</v>
      </c>
      <c r="I19" s="59" t="s">
        <v>68</v>
      </c>
      <c r="J19" s="59" t="s">
        <v>68</v>
      </c>
      <c r="K19" s="60">
        <v>0</v>
      </c>
      <c r="L19" s="59" t="s">
        <v>68</v>
      </c>
      <c r="M19" s="59" t="s">
        <v>68</v>
      </c>
      <c r="N19" s="59" t="s">
        <v>68</v>
      </c>
      <c r="O19" s="61" t="s">
        <v>68</v>
      </c>
    </row>
    <row r="20" spans="2:18" ht="6" customHeight="1" thickTop="1" x14ac:dyDescent="0.3"/>
    <row r="21" spans="2:18" ht="9.6" customHeight="1" x14ac:dyDescent="0.3">
      <c r="B21" s="62" t="s">
        <v>69</v>
      </c>
    </row>
    <row r="22" spans="2:18" ht="10.8" customHeight="1" x14ac:dyDescent="0.3">
      <c r="B22" s="62" t="s">
        <v>70</v>
      </c>
    </row>
    <row r="23" spans="2:18" ht="10.199999999999999" customHeight="1" x14ac:dyDescent="0.3">
      <c r="B23" s="62" t="s">
        <v>71</v>
      </c>
    </row>
    <row r="24" spans="2:18" ht="38.4" customHeight="1" x14ac:dyDescent="0.3"/>
    <row r="25" spans="2:18" x14ac:dyDescent="0.3">
      <c r="C25" s="432" t="s">
        <v>72</v>
      </c>
      <c r="D25" s="432"/>
      <c r="G25" s="432" t="s">
        <v>72</v>
      </c>
      <c r="H25" s="432"/>
      <c r="I25" s="432"/>
      <c r="L25" s="432" t="s">
        <v>73</v>
      </c>
      <c r="M25" s="432"/>
      <c r="N25" s="432"/>
    </row>
    <row r="26" spans="2:18" ht="30" customHeight="1" x14ac:dyDescent="0.3">
      <c r="C26" s="437" t="s">
        <v>74</v>
      </c>
      <c r="D26" s="437"/>
      <c r="E26" s="63"/>
      <c r="F26" s="63"/>
      <c r="G26" s="437" t="s">
        <v>75</v>
      </c>
      <c r="H26" s="437"/>
      <c r="I26" s="437"/>
      <c r="J26" s="63"/>
      <c r="K26" s="63"/>
      <c r="L26" s="438" t="s">
        <v>76</v>
      </c>
      <c r="M26" s="438"/>
      <c r="N26" s="438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showGridLines="0" showOutlineSymbols="0" topLeftCell="A46" workbookViewId="0">
      <selection activeCell="F63" sqref="F63"/>
    </sheetView>
  </sheetViews>
  <sheetFormatPr defaultColWidth="9.109375" defaultRowHeight="14.4" x14ac:dyDescent="0.3"/>
  <cols>
    <col min="1" max="1" width="2.44140625" style="48" customWidth="1"/>
    <col min="2" max="2" width="4" style="48" bestFit="1" customWidth="1"/>
    <col min="3" max="3" width="56.109375" style="289" customWidth="1"/>
    <col min="4" max="4" width="16.77734375" style="48" customWidth="1"/>
    <col min="5" max="5" width="16.44140625" style="48" customWidth="1"/>
    <col min="6" max="6" width="15.21875" style="48" customWidth="1"/>
    <col min="7" max="7" width="15.109375" style="48" customWidth="1"/>
    <col min="8" max="8" width="15.21875" style="48" customWidth="1"/>
    <col min="9" max="9" width="2.5546875" style="48" customWidth="1"/>
    <col min="10" max="10" width="1.77734375" style="48" customWidth="1"/>
    <col min="11" max="11" width="11.33203125" style="48" bestFit="1" customWidth="1"/>
    <col min="12" max="16384" width="9.109375" style="48"/>
  </cols>
  <sheetData>
    <row r="2" spans="1:11" ht="15.6" customHeight="1" x14ac:dyDescent="0.3">
      <c r="A2" s="104"/>
      <c r="B2" s="476" t="s">
        <v>355</v>
      </c>
      <c r="C2" s="476"/>
      <c r="D2" s="209"/>
      <c r="E2" s="209"/>
      <c r="F2" s="209"/>
      <c r="G2" s="209"/>
      <c r="H2" s="106"/>
      <c r="I2" s="104"/>
    </row>
    <row r="3" spans="1:11" x14ac:dyDescent="0.3">
      <c r="A3" s="104"/>
      <c r="B3" s="476"/>
      <c r="C3" s="476"/>
      <c r="D3" s="209"/>
      <c r="E3" s="209"/>
      <c r="F3" s="209"/>
      <c r="G3" s="209"/>
      <c r="H3" s="106"/>
      <c r="I3" s="104"/>
    </row>
    <row r="4" spans="1:11" x14ac:dyDescent="0.3">
      <c r="A4" s="104"/>
      <c r="B4" s="104"/>
      <c r="C4" s="286"/>
      <c r="D4" s="104"/>
      <c r="E4" s="104"/>
      <c r="F4" s="104"/>
      <c r="G4" s="104"/>
      <c r="H4" s="104"/>
      <c r="I4" s="104"/>
    </row>
    <row r="5" spans="1:11" ht="19.8" customHeight="1" x14ac:dyDescent="0.3">
      <c r="A5" s="104"/>
      <c r="B5" s="448" t="s">
        <v>114</v>
      </c>
      <c r="C5" s="448"/>
      <c r="D5" s="448"/>
      <c r="E5" s="448"/>
      <c r="F5" s="448"/>
      <c r="G5" s="448"/>
      <c r="H5" s="448"/>
      <c r="I5" s="104"/>
    </row>
    <row r="6" spans="1:11" ht="2.4" customHeight="1" thickBot="1" x14ac:dyDescent="0.35">
      <c r="A6" s="104"/>
      <c r="B6" s="105"/>
      <c r="C6" s="287"/>
      <c r="D6" s="105"/>
      <c r="E6" s="105"/>
      <c r="F6" s="105"/>
      <c r="G6" s="105"/>
      <c r="H6" s="210" t="s">
        <v>115</v>
      </c>
      <c r="I6" s="104"/>
    </row>
    <row r="7" spans="1:11" ht="30" thickTop="1" thickBot="1" x14ac:dyDescent="0.35">
      <c r="B7" s="211" t="s">
        <v>78</v>
      </c>
      <c r="C7" s="212" t="s">
        <v>116</v>
      </c>
      <c r="D7" s="213" t="s">
        <v>80</v>
      </c>
      <c r="E7" s="213" t="s">
        <v>40</v>
      </c>
      <c r="F7" s="213" t="s">
        <v>41</v>
      </c>
      <c r="G7" s="213" t="s">
        <v>81</v>
      </c>
      <c r="H7" s="214" t="s">
        <v>82</v>
      </c>
    </row>
    <row r="8" spans="1:11" ht="11.4" customHeight="1" thickBot="1" x14ac:dyDescent="0.35">
      <c r="A8" s="104"/>
      <c r="B8" s="215">
        <v>1</v>
      </c>
      <c r="C8" s="216">
        <v>2</v>
      </c>
      <c r="D8" s="216">
        <v>3</v>
      </c>
      <c r="E8" s="216">
        <v>4</v>
      </c>
      <c r="F8" s="216">
        <v>5</v>
      </c>
      <c r="G8" s="216">
        <v>6</v>
      </c>
      <c r="H8" s="217">
        <v>7</v>
      </c>
      <c r="I8" s="104"/>
    </row>
    <row r="9" spans="1:11" ht="16.2" thickBot="1" x14ac:dyDescent="0.35">
      <c r="A9" s="104"/>
      <c r="B9" s="215">
        <v>1</v>
      </c>
      <c r="C9" s="218" t="s">
        <v>357</v>
      </c>
      <c r="D9" s="219">
        <v>10000</v>
      </c>
      <c r="E9" s="219">
        <v>0</v>
      </c>
      <c r="F9" s="219">
        <v>0</v>
      </c>
      <c r="G9" s="219">
        <v>10000</v>
      </c>
      <c r="H9" s="220">
        <v>0</v>
      </c>
      <c r="I9" s="104"/>
      <c r="K9" s="57"/>
    </row>
    <row r="10" spans="1:11" ht="29.4" thickBot="1" x14ac:dyDescent="0.35">
      <c r="A10" s="104"/>
      <c r="B10" s="215">
        <v>2</v>
      </c>
      <c r="C10" s="218" t="s">
        <v>358</v>
      </c>
      <c r="D10" s="219">
        <v>157745.1</v>
      </c>
      <c r="E10" s="219">
        <v>0</v>
      </c>
      <c r="F10" s="219">
        <v>0</v>
      </c>
      <c r="G10" s="219">
        <v>157745.1</v>
      </c>
      <c r="H10" s="220">
        <v>43479.75</v>
      </c>
      <c r="I10" s="104"/>
      <c r="K10" s="57"/>
    </row>
    <row r="11" spans="1:11" ht="16.2" thickBot="1" x14ac:dyDescent="0.35">
      <c r="A11" s="104"/>
      <c r="B11" s="215">
        <v>3</v>
      </c>
      <c r="C11" s="218" t="s">
        <v>359</v>
      </c>
      <c r="D11" s="219">
        <v>3762.85</v>
      </c>
      <c r="E11" s="219">
        <v>0</v>
      </c>
      <c r="F11" s="219">
        <v>3762.85</v>
      </c>
      <c r="G11" s="219">
        <v>0</v>
      </c>
      <c r="H11" s="220">
        <v>0</v>
      </c>
      <c r="I11" s="104"/>
      <c r="K11" s="57"/>
    </row>
    <row r="12" spans="1:11" ht="29.4" thickBot="1" x14ac:dyDescent="0.35">
      <c r="A12" s="104"/>
      <c r="B12" s="215">
        <v>4</v>
      </c>
      <c r="C12" s="218" t="s">
        <v>360</v>
      </c>
      <c r="D12" s="219">
        <v>23741.200000000001</v>
      </c>
      <c r="E12" s="219">
        <v>0</v>
      </c>
      <c r="F12" s="219">
        <v>0</v>
      </c>
      <c r="G12" s="219">
        <v>23741.200000000001</v>
      </c>
      <c r="H12" s="220">
        <v>0</v>
      </c>
      <c r="I12" s="104"/>
      <c r="K12" s="57"/>
    </row>
    <row r="13" spans="1:11" ht="29.4" thickBot="1" x14ac:dyDescent="0.35">
      <c r="A13" s="104"/>
      <c r="B13" s="215">
        <v>5</v>
      </c>
      <c r="C13" s="218" t="s">
        <v>361</v>
      </c>
      <c r="D13" s="219">
        <v>2709.69</v>
      </c>
      <c r="E13" s="219">
        <v>0</v>
      </c>
      <c r="F13" s="219">
        <v>2709.69</v>
      </c>
      <c r="G13" s="219">
        <v>0</v>
      </c>
      <c r="H13" s="220">
        <v>0</v>
      </c>
      <c r="I13" s="104"/>
      <c r="K13" s="57"/>
    </row>
    <row r="14" spans="1:11" ht="29.4" thickBot="1" x14ac:dyDescent="0.35">
      <c r="A14" s="104"/>
      <c r="B14" s="215">
        <v>6</v>
      </c>
      <c r="C14" s="218" t="s">
        <v>362</v>
      </c>
      <c r="D14" s="219">
        <v>2709.69</v>
      </c>
      <c r="E14" s="219">
        <v>0</v>
      </c>
      <c r="F14" s="219">
        <v>2709.69</v>
      </c>
      <c r="G14" s="219">
        <v>0</v>
      </c>
      <c r="H14" s="220">
        <v>0</v>
      </c>
      <c r="I14" s="104"/>
      <c r="K14" s="57"/>
    </row>
    <row r="15" spans="1:11" ht="16.2" thickBot="1" x14ac:dyDescent="0.35">
      <c r="A15" s="104"/>
      <c r="B15" s="215">
        <v>7</v>
      </c>
      <c r="C15" s="241" t="s">
        <v>363</v>
      </c>
      <c r="D15" s="219">
        <v>64250</v>
      </c>
      <c r="E15" s="219">
        <v>0</v>
      </c>
      <c r="F15" s="219">
        <v>0</v>
      </c>
      <c r="G15" s="219">
        <v>64250</v>
      </c>
      <c r="H15" s="220">
        <v>33013.040000000001</v>
      </c>
      <c r="I15" s="104"/>
      <c r="K15" s="57"/>
    </row>
    <row r="16" spans="1:11" ht="29.4" thickBot="1" x14ac:dyDescent="0.35">
      <c r="A16" s="104"/>
      <c r="B16" s="215">
        <v>8</v>
      </c>
      <c r="C16" s="242" t="s">
        <v>364</v>
      </c>
      <c r="D16" s="219">
        <v>17782.21</v>
      </c>
      <c r="E16" s="219">
        <v>0</v>
      </c>
      <c r="F16" s="219">
        <v>0</v>
      </c>
      <c r="G16" s="219">
        <v>17782.21</v>
      </c>
      <c r="H16" s="220">
        <v>0</v>
      </c>
      <c r="I16" s="104"/>
      <c r="K16" s="57"/>
    </row>
    <row r="17" spans="1:11" ht="29.4" thickBot="1" x14ac:dyDescent="0.35">
      <c r="A17" s="104"/>
      <c r="B17" s="215">
        <v>9</v>
      </c>
      <c r="C17" s="218" t="s">
        <v>365</v>
      </c>
      <c r="D17" s="219">
        <v>83570.69</v>
      </c>
      <c r="E17" s="219">
        <v>0</v>
      </c>
      <c r="F17" s="219">
        <v>2709.69</v>
      </c>
      <c r="G17" s="219">
        <v>80861</v>
      </c>
      <c r="H17" s="220">
        <v>54192</v>
      </c>
      <c r="I17" s="104"/>
      <c r="K17" s="57"/>
    </row>
    <row r="18" spans="1:11" ht="29.4" thickBot="1" x14ac:dyDescent="0.35">
      <c r="A18" s="104"/>
      <c r="B18" s="215">
        <v>10</v>
      </c>
      <c r="C18" s="242" t="s">
        <v>366</v>
      </c>
      <c r="D18" s="219">
        <v>57674.46</v>
      </c>
      <c r="E18" s="219">
        <v>0</v>
      </c>
      <c r="F18" s="219">
        <v>0</v>
      </c>
      <c r="G18" s="219">
        <v>57674.46</v>
      </c>
      <c r="H18" s="220">
        <v>43375.9</v>
      </c>
      <c r="I18" s="104"/>
      <c r="K18" s="57"/>
    </row>
    <row r="19" spans="1:11" ht="15.6" customHeight="1" thickBot="1" x14ac:dyDescent="0.35">
      <c r="A19" s="104"/>
      <c r="B19" s="215">
        <v>11</v>
      </c>
      <c r="C19" s="241" t="s">
        <v>367</v>
      </c>
      <c r="D19" s="219">
        <v>181506.79</v>
      </c>
      <c r="E19" s="219">
        <v>0</v>
      </c>
      <c r="F19" s="219">
        <v>0</v>
      </c>
      <c r="G19" s="219">
        <v>181506.79</v>
      </c>
      <c r="H19" s="220">
        <v>138773.54999999999</v>
      </c>
      <c r="I19" s="104"/>
      <c r="K19" s="57"/>
    </row>
    <row r="20" spans="1:11" ht="29.4" thickBot="1" x14ac:dyDescent="0.35">
      <c r="A20" s="104"/>
      <c r="B20" s="215">
        <v>12</v>
      </c>
      <c r="C20" s="242" t="s">
        <v>368</v>
      </c>
      <c r="D20" s="219">
        <v>2709.69</v>
      </c>
      <c r="E20" s="219">
        <v>0</v>
      </c>
      <c r="F20" s="219">
        <v>2709.69</v>
      </c>
      <c r="G20" s="219">
        <v>0</v>
      </c>
      <c r="H20" s="220">
        <v>0</v>
      </c>
      <c r="I20" s="104"/>
      <c r="K20" s="57"/>
    </row>
    <row r="21" spans="1:11" ht="16.2" thickBot="1" x14ac:dyDescent="0.35">
      <c r="A21" s="104"/>
      <c r="B21" s="215">
        <v>13</v>
      </c>
      <c r="C21" s="218" t="s">
        <v>369</v>
      </c>
      <c r="D21" s="219">
        <v>2709.69</v>
      </c>
      <c r="E21" s="219">
        <v>0</v>
      </c>
      <c r="F21" s="219">
        <v>2709.69</v>
      </c>
      <c r="G21" s="219">
        <v>0</v>
      </c>
      <c r="H21" s="220">
        <v>0</v>
      </c>
      <c r="I21" s="104"/>
      <c r="K21" s="57"/>
    </row>
    <row r="22" spans="1:11" ht="29.4" thickBot="1" x14ac:dyDescent="0.35">
      <c r="A22" s="104"/>
      <c r="B22" s="215">
        <v>14</v>
      </c>
      <c r="C22" s="218" t="s">
        <v>370</v>
      </c>
      <c r="D22" s="219">
        <v>2709.69</v>
      </c>
      <c r="E22" s="219">
        <v>0</v>
      </c>
      <c r="F22" s="219">
        <v>2709.69</v>
      </c>
      <c r="G22" s="219">
        <v>0</v>
      </c>
      <c r="H22" s="220">
        <v>0</v>
      </c>
      <c r="I22" s="104"/>
      <c r="K22" s="57"/>
    </row>
    <row r="23" spans="1:11" ht="29.4" thickBot="1" x14ac:dyDescent="0.35">
      <c r="A23" s="104"/>
      <c r="B23" s="215">
        <v>15</v>
      </c>
      <c r="C23" s="218" t="s">
        <v>371</v>
      </c>
      <c r="D23" s="219">
        <v>2709.69</v>
      </c>
      <c r="E23" s="219">
        <v>0</v>
      </c>
      <c r="F23" s="219">
        <v>2709.69</v>
      </c>
      <c r="G23" s="219">
        <v>0</v>
      </c>
      <c r="H23" s="220">
        <v>0</v>
      </c>
      <c r="I23" s="104"/>
      <c r="K23" s="57"/>
    </row>
    <row r="24" spans="1:11" ht="29.4" thickBot="1" x14ac:dyDescent="0.35">
      <c r="A24" s="104"/>
      <c r="B24" s="215">
        <v>16</v>
      </c>
      <c r="C24" s="218" t="s">
        <v>372</v>
      </c>
      <c r="D24" s="219">
        <v>13548.45</v>
      </c>
      <c r="E24" s="219">
        <v>0</v>
      </c>
      <c r="F24" s="219">
        <v>13548.45</v>
      </c>
      <c r="G24" s="219">
        <v>0</v>
      </c>
      <c r="H24" s="220">
        <v>0</v>
      </c>
      <c r="I24" s="104"/>
      <c r="K24" s="57"/>
    </row>
    <row r="25" spans="1:11" ht="29.4" thickBot="1" x14ac:dyDescent="0.35">
      <c r="A25" s="104"/>
      <c r="B25" s="215">
        <v>17</v>
      </c>
      <c r="C25" s="218" t="s">
        <v>373</v>
      </c>
      <c r="D25" s="219">
        <v>5419.38</v>
      </c>
      <c r="E25" s="219">
        <v>0</v>
      </c>
      <c r="F25" s="219">
        <v>5419.38</v>
      </c>
      <c r="G25" s="219">
        <v>0</v>
      </c>
      <c r="H25" s="220">
        <v>0</v>
      </c>
      <c r="I25" s="104"/>
      <c r="K25" s="57"/>
    </row>
    <row r="26" spans="1:11" ht="29.4" thickBot="1" x14ac:dyDescent="0.35">
      <c r="A26" s="104"/>
      <c r="B26" s="215">
        <v>18</v>
      </c>
      <c r="C26" s="218" t="s">
        <v>374</v>
      </c>
      <c r="D26" s="219">
        <v>1510660.42</v>
      </c>
      <c r="E26" s="219">
        <v>0</v>
      </c>
      <c r="F26" s="219">
        <v>0</v>
      </c>
      <c r="G26" s="219">
        <v>1510660.42</v>
      </c>
      <c r="H26" s="220">
        <v>1306312.22</v>
      </c>
      <c r="I26" s="104"/>
      <c r="K26" s="57"/>
    </row>
    <row r="27" spans="1:11" ht="16.2" thickBot="1" x14ac:dyDescent="0.35">
      <c r="A27" s="104"/>
      <c r="B27" s="215">
        <v>19</v>
      </c>
      <c r="C27" s="218" t="s">
        <v>375</v>
      </c>
      <c r="D27" s="219">
        <v>8863.3799999999992</v>
      </c>
      <c r="E27" s="219">
        <v>0</v>
      </c>
      <c r="F27" s="219">
        <v>0</v>
      </c>
      <c r="G27" s="219">
        <v>8863.3799999999992</v>
      </c>
      <c r="H27" s="220">
        <v>0</v>
      </c>
      <c r="I27" s="104"/>
      <c r="K27" s="57"/>
    </row>
    <row r="28" spans="1:11" ht="16.2" thickBot="1" x14ac:dyDescent="0.35">
      <c r="A28" s="104"/>
      <c r="B28" s="215">
        <v>20</v>
      </c>
      <c r="C28" s="218" t="s">
        <v>376</v>
      </c>
      <c r="D28" s="219">
        <v>18110.810000000001</v>
      </c>
      <c r="E28" s="219">
        <v>0</v>
      </c>
      <c r="F28" s="219">
        <v>0</v>
      </c>
      <c r="G28" s="219">
        <v>18110.810000000001</v>
      </c>
      <c r="H28" s="220">
        <v>0</v>
      </c>
      <c r="I28" s="104"/>
      <c r="K28" s="57"/>
    </row>
    <row r="29" spans="1:11" ht="16.2" thickBot="1" x14ac:dyDescent="0.35">
      <c r="A29" s="104"/>
      <c r="B29" s="215">
        <v>21</v>
      </c>
      <c r="C29" s="241" t="s">
        <v>377</v>
      </c>
      <c r="D29" s="219">
        <v>3921.06</v>
      </c>
      <c r="E29" s="219">
        <v>0</v>
      </c>
      <c r="F29" s="219">
        <v>0</v>
      </c>
      <c r="G29" s="219">
        <v>3921.06</v>
      </c>
      <c r="H29" s="220">
        <v>0</v>
      </c>
      <c r="I29" s="104"/>
      <c r="K29" s="57"/>
    </row>
    <row r="30" spans="1:11" ht="16.2" thickBot="1" x14ac:dyDescent="0.35">
      <c r="A30" s="104"/>
      <c r="B30" s="215">
        <v>22</v>
      </c>
      <c r="C30" s="241" t="s">
        <v>378</v>
      </c>
      <c r="D30" s="219">
        <v>3921.06</v>
      </c>
      <c r="E30" s="219">
        <v>0</v>
      </c>
      <c r="F30" s="219">
        <v>0</v>
      </c>
      <c r="G30" s="219">
        <v>3921.06</v>
      </c>
      <c r="H30" s="220">
        <v>0</v>
      </c>
      <c r="I30" s="104"/>
      <c r="K30" s="57"/>
    </row>
    <row r="31" spans="1:11" ht="16.2" thickBot="1" x14ac:dyDescent="0.35">
      <c r="A31" s="104"/>
      <c r="B31" s="215">
        <v>23</v>
      </c>
      <c r="C31" s="218" t="s">
        <v>379</v>
      </c>
      <c r="D31" s="219">
        <v>12023.56</v>
      </c>
      <c r="E31" s="219">
        <v>0</v>
      </c>
      <c r="F31" s="219">
        <v>0</v>
      </c>
      <c r="G31" s="219">
        <v>12023.56</v>
      </c>
      <c r="H31" s="220">
        <v>0</v>
      </c>
      <c r="I31" s="104"/>
      <c r="K31" s="57"/>
    </row>
    <row r="32" spans="1:11" ht="16.2" thickBot="1" x14ac:dyDescent="0.35">
      <c r="A32" s="104"/>
      <c r="B32" s="215">
        <v>24</v>
      </c>
      <c r="C32" s="218" t="s">
        <v>380</v>
      </c>
      <c r="D32" s="219">
        <v>9552.5</v>
      </c>
      <c r="E32" s="219">
        <v>0</v>
      </c>
      <c r="F32" s="219">
        <v>0</v>
      </c>
      <c r="G32" s="219">
        <v>9552.5</v>
      </c>
      <c r="H32" s="220">
        <v>0</v>
      </c>
      <c r="I32" s="104"/>
      <c r="K32" s="57"/>
    </row>
    <row r="33" spans="1:11" ht="16.2" thickBot="1" x14ac:dyDescent="0.35">
      <c r="A33" s="104"/>
      <c r="B33" s="215">
        <v>25</v>
      </c>
      <c r="C33" s="218" t="s">
        <v>381</v>
      </c>
      <c r="D33" s="219">
        <v>18926.61</v>
      </c>
      <c r="E33" s="219">
        <v>0</v>
      </c>
      <c r="F33" s="219">
        <v>0</v>
      </c>
      <c r="G33" s="219">
        <v>18926.61</v>
      </c>
      <c r="H33" s="220">
        <v>0</v>
      </c>
      <c r="I33" s="104"/>
      <c r="K33" s="57"/>
    </row>
    <row r="34" spans="1:11" ht="16.2" thickBot="1" x14ac:dyDescent="0.35">
      <c r="A34" s="104"/>
      <c r="B34" s="215">
        <v>26</v>
      </c>
      <c r="C34" s="218" t="s">
        <v>382</v>
      </c>
      <c r="D34" s="219">
        <v>117240.05</v>
      </c>
      <c r="E34" s="219">
        <v>0</v>
      </c>
      <c r="F34" s="219">
        <v>0</v>
      </c>
      <c r="G34" s="219">
        <v>117240.05</v>
      </c>
      <c r="H34" s="220">
        <v>0</v>
      </c>
      <c r="I34" s="104"/>
      <c r="K34" s="57"/>
    </row>
    <row r="35" spans="1:11" ht="16.2" thickBot="1" x14ac:dyDescent="0.35">
      <c r="A35" s="104"/>
      <c r="B35" s="215">
        <v>27</v>
      </c>
      <c r="C35" s="218" t="s">
        <v>383</v>
      </c>
      <c r="D35" s="219">
        <v>47418.75</v>
      </c>
      <c r="E35" s="219">
        <v>0</v>
      </c>
      <c r="F35" s="219">
        <v>0</v>
      </c>
      <c r="G35" s="219">
        <v>47418.75</v>
      </c>
      <c r="H35" s="220">
        <v>0</v>
      </c>
      <c r="I35" s="104"/>
      <c r="K35" s="57"/>
    </row>
    <row r="36" spans="1:11" ht="16.2" thickBot="1" x14ac:dyDescent="0.35">
      <c r="A36" s="104"/>
      <c r="B36" s="215">
        <v>28</v>
      </c>
      <c r="C36" s="218" t="s">
        <v>384</v>
      </c>
      <c r="D36" s="219">
        <v>25639.96</v>
      </c>
      <c r="E36" s="219">
        <v>0</v>
      </c>
      <c r="F36" s="219">
        <v>0</v>
      </c>
      <c r="G36" s="219">
        <v>25639.96</v>
      </c>
      <c r="H36" s="220">
        <v>0</v>
      </c>
      <c r="I36" s="104"/>
      <c r="K36" s="57"/>
    </row>
    <row r="37" spans="1:11" ht="16.2" thickBot="1" x14ac:dyDescent="0.35">
      <c r="A37" s="104"/>
      <c r="B37" s="215">
        <v>29</v>
      </c>
      <c r="C37" s="218" t="s">
        <v>385</v>
      </c>
      <c r="D37" s="219">
        <v>27086.75</v>
      </c>
      <c r="E37" s="219">
        <v>0</v>
      </c>
      <c r="F37" s="219">
        <v>0</v>
      </c>
      <c r="G37" s="219">
        <v>27086.75</v>
      </c>
      <c r="H37" s="220">
        <v>0</v>
      </c>
      <c r="I37" s="104"/>
      <c r="K37" s="57"/>
    </row>
    <row r="38" spans="1:11" ht="29.4" thickBot="1" x14ac:dyDescent="0.35">
      <c r="A38" s="104"/>
      <c r="B38" s="215">
        <v>30</v>
      </c>
      <c r="C38" s="242" t="s">
        <v>386</v>
      </c>
      <c r="D38" s="219">
        <v>28910.47</v>
      </c>
      <c r="E38" s="219">
        <v>0</v>
      </c>
      <c r="F38" s="219">
        <v>0</v>
      </c>
      <c r="G38" s="219">
        <v>28910.47</v>
      </c>
      <c r="H38" s="220">
        <v>0</v>
      </c>
      <c r="I38" s="104"/>
      <c r="K38" s="57"/>
    </row>
    <row r="39" spans="1:11" ht="16.2" thickBot="1" x14ac:dyDescent="0.35">
      <c r="A39" s="104"/>
      <c r="B39" s="215">
        <v>31</v>
      </c>
      <c r="C39" s="218" t="s">
        <v>387</v>
      </c>
      <c r="D39" s="219">
        <v>7921.7</v>
      </c>
      <c r="E39" s="219">
        <v>0</v>
      </c>
      <c r="F39" s="219">
        <v>0</v>
      </c>
      <c r="G39" s="219">
        <v>7921.7</v>
      </c>
      <c r="H39" s="220">
        <v>0</v>
      </c>
      <c r="I39" s="104"/>
      <c r="K39" s="57"/>
    </row>
    <row r="40" spans="1:11" ht="16.2" thickBot="1" x14ac:dyDescent="0.35">
      <c r="A40" s="104"/>
      <c r="B40" s="215">
        <v>32</v>
      </c>
      <c r="C40" s="218" t="s">
        <v>388</v>
      </c>
      <c r="D40" s="219">
        <v>7921.7</v>
      </c>
      <c r="E40" s="219">
        <v>0</v>
      </c>
      <c r="F40" s="219">
        <v>0</v>
      </c>
      <c r="G40" s="219">
        <v>7921.7</v>
      </c>
      <c r="H40" s="220">
        <v>0</v>
      </c>
      <c r="I40" s="104"/>
      <c r="K40" s="57"/>
    </row>
    <row r="41" spans="1:11" ht="16.2" thickBot="1" x14ac:dyDescent="0.35">
      <c r="A41" s="104"/>
      <c r="B41" s="215">
        <v>33</v>
      </c>
      <c r="C41" s="218" t="s">
        <v>389</v>
      </c>
      <c r="D41" s="219">
        <v>16327.01</v>
      </c>
      <c r="E41" s="219">
        <v>0</v>
      </c>
      <c r="F41" s="219">
        <v>0</v>
      </c>
      <c r="G41" s="219">
        <v>16327.01</v>
      </c>
      <c r="H41" s="220">
        <v>0</v>
      </c>
      <c r="I41" s="104"/>
      <c r="K41" s="57"/>
    </row>
    <row r="42" spans="1:11" ht="29.4" thickBot="1" x14ac:dyDescent="0.35">
      <c r="A42" s="104"/>
      <c r="B42" s="215">
        <v>34</v>
      </c>
      <c r="C42" s="218" t="s">
        <v>390</v>
      </c>
      <c r="D42" s="219">
        <v>12684.24</v>
      </c>
      <c r="E42" s="219">
        <v>0</v>
      </c>
      <c r="F42" s="219">
        <v>0</v>
      </c>
      <c r="G42" s="219">
        <v>12684.24</v>
      </c>
      <c r="H42" s="220">
        <v>0</v>
      </c>
      <c r="I42" s="104"/>
      <c r="K42" s="57"/>
    </row>
    <row r="43" spans="1:11" ht="16.2" thickBot="1" x14ac:dyDescent="0.35">
      <c r="A43" s="104"/>
      <c r="B43" s="215">
        <v>35</v>
      </c>
      <c r="C43" s="218" t="s">
        <v>391</v>
      </c>
      <c r="D43" s="219">
        <v>8013.44</v>
      </c>
      <c r="E43" s="219">
        <v>0</v>
      </c>
      <c r="F43" s="219">
        <v>0</v>
      </c>
      <c r="G43" s="219">
        <v>8013.44</v>
      </c>
      <c r="H43" s="220">
        <v>0</v>
      </c>
      <c r="I43" s="104"/>
      <c r="K43" s="57"/>
    </row>
    <row r="44" spans="1:11" ht="16.2" thickBot="1" x14ac:dyDescent="0.35">
      <c r="A44" s="104"/>
      <c r="B44" s="215">
        <v>36</v>
      </c>
      <c r="C44" s="218" t="s">
        <v>392</v>
      </c>
      <c r="D44" s="219">
        <v>9273.31</v>
      </c>
      <c r="E44" s="219">
        <v>8471.0300000000007</v>
      </c>
      <c r="F44" s="219">
        <v>0</v>
      </c>
      <c r="G44" s="219">
        <v>17744.34</v>
      </c>
      <c r="H44" s="220">
        <v>0</v>
      </c>
      <c r="I44" s="104"/>
      <c r="K44" s="57"/>
    </row>
    <row r="45" spans="1:11" ht="16.2" thickBot="1" x14ac:dyDescent="0.35">
      <c r="A45" s="104"/>
      <c r="B45" s="215">
        <v>37</v>
      </c>
      <c r="C45" s="218" t="s">
        <v>393</v>
      </c>
      <c r="D45" s="219">
        <v>13651.72</v>
      </c>
      <c r="E45" s="219">
        <v>0</v>
      </c>
      <c r="F45" s="219">
        <v>0</v>
      </c>
      <c r="G45" s="219">
        <v>13651.72</v>
      </c>
      <c r="H45" s="220">
        <v>0</v>
      </c>
      <c r="I45" s="104"/>
      <c r="K45" s="57"/>
    </row>
    <row r="46" spans="1:11" ht="16.2" thickBot="1" x14ac:dyDescent="0.35">
      <c r="A46" s="104"/>
      <c r="B46" s="215">
        <v>38</v>
      </c>
      <c r="C46" s="218" t="s">
        <v>394</v>
      </c>
      <c r="D46" s="219">
        <v>2471.06</v>
      </c>
      <c r="E46" s="219">
        <v>0</v>
      </c>
      <c r="F46" s="219">
        <v>0</v>
      </c>
      <c r="G46" s="219">
        <v>2471.06</v>
      </c>
      <c r="H46" s="220">
        <v>0</v>
      </c>
      <c r="I46" s="104"/>
      <c r="K46" s="57"/>
    </row>
    <row r="47" spans="1:11" ht="29.4" thickBot="1" x14ac:dyDescent="0.35">
      <c r="A47" s="104"/>
      <c r="B47" s="215">
        <v>39</v>
      </c>
      <c r="C47" s="242" t="s">
        <v>395</v>
      </c>
      <c r="D47" s="219">
        <v>37138.74</v>
      </c>
      <c r="E47" s="219">
        <v>0</v>
      </c>
      <c r="F47" s="219">
        <v>0</v>
      </c>
      <c r="G47" s="219">
        <v>37138.74</v>
      </c>
      <c r="H47" s="220">
        <v>0</v>
      </c>
      <c r="I47" s="104"/>
      <c r="K47" s="57"/>
    </row>
    <row r="48" spans="1:11" ht="29.4" thickBot="1" x14ac:dyDescent="0.35">
      <c r="A48" s="104"/>
      <c r="B48" s="215">
        <v>40</v>
      </c>
      <c r="C48" s="242" t="s">
        <v>396</v>
      </c>
      <c r="D48" s="219">
        <v>10942.09</v>
      </c>
      <c r="E48" s="219">
        <v>0</v>
      </c>
      <c r="F48" s="219">
        <v>10942.09</v>
      </c>
      <c r="G48" s="219">
        <v>0</v>
      </c>
      <c r="H48" s="220">
        <v>0</v>
      </c>
      <c r="I48" s="104"/>
      <c r="K48" s="57"/>
    </row>
    <row r="49" spans="1:11" ht="16.2" thickBot="1" x14ac:dyDescent="0.35">
      <c r="A49" s="104"/>
      <c r="B49" s="215">
        <v>41</v>
      </c>
      <c r="C49" s="218" t="s">
        <v>397</v>
      </c>
      <c r="D49" s="219">
        <v>871177.53</v>
      </c>
      <c r="E49" s="219">
        <v>4362.8</v>
      </c>
      <c r="F49" s="219">
        <v>0</v>
      </c>
      <c r="G49" s="219">
        <v>875540.33</v>
      </c>
      <c r="H49" s="220">
        <v>0</v>
      </c>
      <c r="I49" s="104"/>
      <c r="K49" s="57"/>
    </row>
    <row r="50" spans="1:11" ht="29.4" thickBot="1" x14ac:dyDescent="0.35">
      <c r="A50" s="104"/>
      <c r="B50" s="215">
        <v>42</v>
      </c>
      <c r="C50" s="218" t="s">
        <v>398</v>
      </c>
      <c r="D50" s="219">
        <v>4945.2700000000004</v>
      </c>
      <c r="E50" s="219">
        <v>0</v>
      </c>
      <c r="F50" s="219">
        <v>0</v>
      </c>
      <c r="G50" s="219">
        <v>4945.2700000000004</v>
      </c>
      <c r="H50" s="220">
        <v>0</v>
      </c>
      <c r="I50" s="104"/>
      <c r="K50" s="57"/>
    </row>
    <row r="51" spans="1:11" ht="16.2" thickBot="1" x14ac:dyDescent="0.35">
      <c r="A51" s="104"/>
      <c r="B51" s="215">
        <v>43</v>
      </c>
      <c r="C51" s="218" t="s">
        <v>399</v>
      </c>
      <c r="D51" s="219">
        <v>0</v>
      </c>
      <c r="E51" s="219">
        <v>2471.06</v>
      </c>
      <c r="F51" s="219">
        <v>0</v>
      </c>
      <c r="G51" s="219">
        <v>2471.06</v>
      </c>
      <c r="H51" s="220">
        <v>0</v>
      </c>
      <c r="I51" s="104"/>
      <c r="K51" s="57"/>
    </row>
    <row r="52" spans="1:11" ht="29.4" thickBot="1" x14ac:dyDescent="0.35">
      <c r="A52" s="104"/>
      <c r="B52" s="215">
        <v>44</v>
      </c>
      <c r="C52" s="218" t="s">
        <v>400</v>
      </c>
      <c r="D52" s="219">
        <v>0</v>
      </c>
      <c r="E52" s="219">
        <v>3515663.7</v>
      </c>
      <c r="F52" s="219">
        <v>0</v>
      </c>
      <c r="G52" s="219">
        <v>3515663.7</v>
      </c>
      <c r="H52" s="220">
        <v>2770665.02</v>
      </c>
      <c r="I52" s="104"/>
      <c r="K52" s="57"/>
    </row>
    <row r="53" spans="1:11" ht="24" customHeight="1" thickBot="1" x14ac:dyDescent="0.35">
      <c r="A53" s="136"/>
      <c r="B53" s="221"/>
      <c r="C53" s="222" t="s">
        <v>89</v>
      </c>
      <c r="D53" s="223">
        <v>3470002.46</v>
      </c>
      <c r="E53" s="223">
        <v>3530968.59</v>
      </c>
      <c r="F53" s="223">
        <v>52640.6</v>
      </c>
      <c r="G53" s="223">
        <v>6948330.4500000002</v>
      </c>
      <c r="H53" s="224">
        <v>4389811.4800000004</v>
      </c>
      <c r="I53" s="136"/>
      <c r="K53" s="57"/>
    </row>
    <row r="54" spans="1:11" ht="0.6" customHeight="1" thickBot="1" x14ac:dyDescent="0.35">
      <c r="A54" s="104"/>
      <c r="B54" s="225"/>
      <c r="C54" s="226"/>
      <c r="D54" s="227"/>
      <c r="E54" s="227"/>
      <c r="F54" s="227"/>
      <c r="G54" s="227"/>
      <c r="H54" s="228"/>
      <c r="I54" s="136"/>
      <c r="K54" s="57"/>
    </row>
    <row r="55" spans="1:11" ht="15" thickTop="1" x14ac:dyDescent="0.3">
      <c r="B55" s="134"/>
      <c r="C55" s="288"/>
      <c r="D55" s="134"/>
      <c r="E55" s="134"/>
      <c r="F55" s="134"/>
      <c r="G55" s="134"/>
      <c r="H55" s="134"/>
    </row>
    <row r="57" spans="1:11" x14ac:dyDescent="0.3">
      <c r="C57" s="289" t="s">
        <v>90</v>
      </c>
      <c r="D57" s="229"/>
      <c r="E57" s="229" t="s">
        <v>91</v>
      </c>
      <c r="F57" s="229"/>
      <c r="G57" s="432" t="s">
        <v>122</v>
      </c>
      <c r="H57" s="432"/>
    </row>
    <row r="58" spans="1:11" ht="34.799999999999997" customHeight="1" x14ac:dyDescent="0.3">
      <c r="C58" s="290" t="s">
        <v>74</v>
      </c>
      <c r="D58" s="231"/>
      <c r="E58" s="230" t="s">
        <v>75</v>
      </c>
      <c r="F58" s="231"/>
      <c r="G58" s="438" t="s">
        <v>76</v>
      </c>
      <c r="H58" s="438"/>
    </row>
    <row r="73" spans="1:9" ht="16.2" customHeight="1" x14ac:dyDescent="0.3"/>
    <row r="74" spans="1:9" x14ac:dyDescent="0.3">
      <c r="A74" s="104"/>
      <c r="B74" s="166"/>
      <c r="C74" s="291"/>
      <c r="D74" s="166"/>
      <c r="E74" s="166"/>
      <c r="F74" s="166"/>
      <c r="G74" s="166"/>
      <c r="H74" s="166"/>
      <c r="I74" s="104"/>
    </row>
  </sheetData>
  <mergeCells count="4">
    <mergeCell ref="B2:C3"/>
    <mergeCell ref="B5:H5"/>
    <mergeCell ref="G57:H57"/>
    <mergeCell ref="G58:H58"/>
  </mergeCells>
  <pageMargins left="0.70866141732283472" right="0.70866141732283472" top="0.74803149606299213" bottom="0.74803149606299213" header="0.31496062992125984" footer="0.31496062992125984"/>
  <pageSetup scale="5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showGridLines="0" showOutlineSymbols="0" zoomScale="90" workbookViewId="0">
      <selection activeCell="G1" sqref="G1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3.88671875" style="67" customWidth="1"/>
    <col min="5" max="5" width="11" style="67" customWidth="1"/>
    <col min="6" max="6" width="12.88671875" style="67" customWidth="1"/>
    <col min="7" max="7" width="14.21875" style="67" customWidth="1"/>
    <col min="8" max="8" width="10.6640625" style="67" customWidth="1"/>
    <col min="9" max="9" width="11.44140625" style="67" customWidth="1"/>
    <col min="10" max="10" width="14.5546875" style="67" customWidth="1"/>
    <col min="11" max="11" width="14.88671875" style="67" customWidth="1"/>
    <col min="12" max="12" width="11.6640625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6" width="3.6640625" style="67" customWidth="1"/>
    <col min="17" max="17" width="1.21875" style="67" customWidth="1"/>
    <col min="18" max="18" width="13.6640625" style="67" bestFit="1" customWidth="1"/>
    <col min="19" max="20" width="9.109375" style="67"/>
    <col min="21" max="21" width="13.88671875" style="80" customWidth="1"/>
    <col min="22" max="22" width="17.33203125" style="80" customWidth="1"/>
    <col min="23" max="23" width="15.33203125" style="80" customWidth="1"/>
    <col min="24" max="16384" width="9.109375" style="67"/>
  </cols>
  <sheetData>
    <row r="2" spans="2:23" x14ac:dyDescent="0.3">
      <c r="B2" s="455" t="s">
        <v>401</v>
      </c>
      <c r="C2" s="455"/>
      <c r="D2" s="455"/>
      <c r="E2" s="480"/>
      <c r="M2" s="456"/>
      <c r="N2" s="456"/>
      <c r="O2" s="456"/>
    </row>
    <row r="3" spans="2:23" x14ac:dyDescent="0.3">
      <c r="B3" s="455"/>
      <c r="C3" s="455"/>
      <c r="D3" s="455"/>
      <c r="E3" s="480"/>
      <c r="M3" s="456"/>
      <c r="N3" s="456"/>
      <c r="O3" s="456"/>
    </row>
    <row r="4" spans="2:23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23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23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23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U7" s="292"/>
      <c r="V7" s="293"/>
      <c r="W7" s="294"/>
    </row>
    <row r="8" spans="2:23" ht="19.2" customHeight="1" thickBot="1" x14ac:dyDescent="0.35">
      <c r="B8" s="172" t="s">
        <v>13</v>
      </c>
      <c r="C8" s="173" t="s">
        <v>50</v>
      </c>
      <c r="D8" s="174">
        <v>12746828.17</v>
      </c>
      <c r="E8" s="174">
        <v>0</v>
      </c>
      <c r="F8" s="174">
        <v>95900.2</v>
      </c>
      <c r="G8" s="174">
        <v>0</v>
      </c>
      <c r="H8" s="174">
        <v>0</v>
      </c>
      <c r="I8" s="174">
        <v>0</v>
      </c>
      <c r="J8" s="174">
        <v>56463.03</v>
      </c>
      <c r="K8" s="174">
        <v>89200</v>
      </c>
      <c r="L8" s="174">
        <v>0</v>
      </c>
      <c r="M8" s="175">
        <v>12697065.34</v>
      </c>
      <c r="N8" s="174">
        <v>3750347.19</v>
      </c>
      <c r="O8" s="176">
        <v>8946718.1500000004</v>
      </c>
      <c r="R8" s="80"/>
    </row>
    <row r="9" spans="2:23" ht="20.399999999999999" customHeight="1" thickBot="1" x14ac:dyDescent="0.35">
      <c r="B9" s="172" t="s">
        <v>51</v>
      </c>
      <c r="C9" s="173" t="s">
        <v>52</v>
      </c>
      <c r="D9" s="174">
        <v>6215001.2400000002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6215001.2400000002</v>
      </c>
      <c r="N9" s="174">
        <v>0</v>
      </c>
      <c r="O9" s="176">
        <v>6215001.2400000002</v>
      </c>
      <c r="R9" s="80"/>
    </row>
    <row r="10" spans="2:23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</row>
    <row r="11" spans="2:23" ht="29.4" thickBot="1" x14ac:dyDescent="0.35">
      <c r="B11" s="172" t="s">
        <v>55</v>
      </c>
      <c r="C11" s="173" t="s">
        <v>56</v>
      </c>
      <c r="D11" s="174">
        <v>4938065.1900000004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4938065.1900000004</v>
      </c>
      <c r="N11" s="174">
        <v>2343666.7400000002</v>
      </c>
      <c r="O11" s="176">
        <v>2594398.4500000002</v>
      </c>
      <c r="R11" s="80"/>
    </row>
    <row r="12" spans="2:23" ht="24.6" customHeight="1" thickBot="1" x14ac:dyDescent="0.35">
      <c r="B12" s="172" t="s">
        <v>57</v>
      </c>
      <c r="C12" s="173" t="s">
        <v>58</v>
      </c>
      <c r="D12" s="174">
        <v>423965.18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423965.18</v>
      </c>
      <c r="N12" s="174">
        <v>341646.72</v>
      </c>
      <c r="O12" s="176">
        <v>82318.460000000006</v>
      </c>
      <c r="R12" s="80"/>
    </row>
    <row r="13" spans="2:23" ht="24.6" customHeight="1" thickBot="1" x14ac:dyDescent="0.35">
      <c r="B13" s="172" t="s">
        <v>59</v>
      </c>
      <c r="C13" s="173" t="s">
        <v>60</v>
      </c>
      <c r="D13" s="174">
        <v>222040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89200</v>
      </c>
      <c r="L13" s="174">
        <v>0</v>
      </c>
      <c r="M13" s="175">
        <v>132840</v>
      </c>
      <c r="N13" s="174">
        <v>77840</v>
      </c>
      <c r="O13" s="176">
        <v>55000</v>
      </c>
      <c r="R13" s="80"/>
    </row>
    <row r="14" spans="2:23" ht="24.6" customHeight="1" thickBot="1" x14ac:dyDescent="0.35">
      <c r="B14" s="172" t="s">
        <v>61</v>
      </c>
      <c r="C14" s="173" t="s">
        <v>62</v>
      </c>
      <c r="D14" s="174">
        <v>947756.56</v>
      </c>
      <c r="E14" s="174">
        <v>0</v>
      </c>
      <c r="F14" s="174">
        <v>95900.2</v>
      </c>
      <c r="G14" s="174">
        <v>0</v>
      </c>
      <c r="H14" s="174">
        <v>0</v>
      </c>
      <c r="I14" s="174">
        <v>0</v>
      </c>
      <c r="J14" s="174">
        <v>56463.03</v>
      </c>
      <c r="K14" s="174">
        <v>0</v>
      </c>
      <c r="L14" s="174">
        <v>0</v>
      </c>
      <c r="M14" s="175">
        <v>987193.73</v>
      </c>
      <c r="N14" s="174">
        <v>987193.73</v>
      </c>
      <c r="O14" s="176">
        <v>0</v>
      </c>
      <c r="R14" s="80"/>
    </row>
    <row r="15" spans="2:23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</row>
    <row r="16" spans="2:23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</row>
    <row r="17" spans="1:18" ht="20.399999999999999" customHeight="1" thickBot="1" x14ac:dyDescent="0.35">
      <c r="B17" s="177" t="s">
        <v>22</v>
      </c>
      <c r="C17" s="173" t="s">
        <v>65</v>
      </c>
      <c r="D17" s="174">
        <v>24870.63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24870.63</v>
      </c>
      <c r="N17" s="174">
        <v>24870.63</v>
      </c>
      <c r="O17" s="176">
        <v>0</v>
      </c>
      <c r="R17" s="80"/>
    </row>
    <row r="18" spans="1:18" ht="22.2" customHeight="1" thickBot="1" x14ac:dyDescent="0.35">
      <c r="B18" s="461" t="s">
        <v>66</v>
      </c>
      <c r="C18" s="462"/>
      <c r="D18" s="175">
        <v>12771698.800000001</v>
      </c>
      <c r="E18" s="175">
        <v>0</v>
      </c>
      <c r="F18" s="175">
        <v>95900.2</v>
      </c>
      <c r="G18" s="175">
        <v>0</v>
      </c>
      <c r="H18" s="175">
        <v>0</v>
      </c>
      <c r="I18" s="175">
        <v>0</v>
      </c>
      <c r="J18" s="175">
        <v>56463.03</v>
      </c>
      <c r="K18" s="175">
        <v>89200</v>
      </c>
      <c r="L18" s="175">
        <v>0</v>
      </c>
      <c r="M18" s="175">
        <v>12721935.970000001</v>
      </c>
      <c r="N18" s="175">
        <v>3775217.82</v>
      </c>
      <c r="O18" s="176">
        <v>8946718.1500000004</v>
      </c>
      <c r="R18" s="80"/>
    </row>
    <row r="19" spans="1:18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89200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8" ht="6" customHeight="1" thickTop="1" x14ac:dyDescent="0.3"/>
    <row r="21" spans="1:18" ht="9.6" customHeight="1" x14ac:dyDescent="0.3">
      <c r="B21" s="181" t="s">
        <v>69</v>
      </c>
    </row>
    <row r="22" spans="1:18" ht="10.8" customHeight="1" x14ac:dyDescent="0.3">
      <c r="B22" s="181" t="s">
        <v>70</v>
      </c>
    </row>
    <row r="23" spans="1:18" ht="10.199999999999999" customHeight="1" x14ac:dyDescent="0.3">
      <c r="B23" s="181" t="s">
        <v>71</v>
      </c>
    </row>
    <row r="24" spans="1:18" ht="20.399999999999999" customHeight="1" x14ac:dyDescent="0.3">
      <c r="B24" s="295" t="s">
        <v>402</v>
      </c>
    </row>
    <row r="25" spans="1:18" ht="38.4" customHeight="1" x14ac:dyDescent="0.3">
      <c r="M25" s="80"/>
    </row>
    <row r="26" spans="1:18" x14ac:dyDescent="0.3">
      <c r="C26" s="443" t="s">
        <v>72</v>
      </c>
      <c r="D26" s="443"/>
      <c r="G26" s="443" t="s">
        <v>72</v>
      </c>
      <c r="H26" s="443"/>
      <c r="I26" s="443"/>
      <c r="L26" s="443" t="s">
        <v>73</v>
      </c>
      <c r="M26" s="443"/>
      <c r="N26" s="443"/>
    </row>
    <row r="27" spans="1:18" ht="30" customHeight="1" x14ac:dyDescent="0.3">
      <c r="C27" s="469" t="s">
        <v>74</v>
      </c>
      <c r="D27" s="469"/>
      <c r="E27" s="182"/>
      <c r="F27" s="182"/>
      <c r="G27" s="469" t="s">
        <v>75</v>
      </c>
      <c r="H27" s="469"/>
      <c r="I27" s="469"/>
      <c r="J27" s="182"/>
      <c r="K27" s="182"/>
      <c r="L27" s="470" t="s">
        <v>76</v>
      </c>
      <c r="M27" s="470"/>
      <c r="N27" s="470"/>
    </row>
    <row r="29" spans="1:18" x14ac:dyDescent="0.3">
      <c r="A29" s="101"/>
    </row>
    <row r="30" spans="1:18" x14ac:dyDescent="0.3">
      <c r="A30" s="102"/>
    </row>
    <row r="31" spans="1:18" x14ac:dyDescent="0.3">
      <c r="B31" s="285"/>
    </row>
    <row r="32" spans="1:18" x14ac:dyDescent="0.3">
      <c r="C32" s="101"/>
    </row>
    <row r="33" spans="1:3" x14ac:dyDescent="0.3">
      <c r="C33" s="101"/>
    </row>
    <row r="34" spans="1:3" x14ac:dyDescent="0.3">
      <c r="A34" s="102"/>
    </row>
    <row r="35" spans="1:3" x14ac:dyDescent="0.3">
      <c r="B35" s="285"/>
    </row>
    <row r="36" spans="1:3" x14ac:dyDescent="0.3">
      <c r="C36" s="101"/>
    </row>
    <row r="37" spans="1:3" x14ac:dyDescent="0.3">
      <c r="B37" s="285"/>
    </row>
    <row r="38" spans="1:3" x14ac:dyDescent="0.3">
      <c r="C38" s="101"/>
    </row>
  </sheetData>
  <mergeCells count="21">
    <mergeCell ref="C27:D27"/>
    <mergeCell ref="G27:I27"/>
    <mergeCell ref="L27:N27"/>
    <mergeCell ref="B2:E3"/>
    <mergeCell ref="M6:M7"/>
    <mergeCell ref="N6:N7"/>
    <mergeCell ref="M2:O2"/>
    <mergeCell ref="M3:O3"/>
    <mergeCell ref="B4:N4"/>
    <mergeCell ref="B5:K5"/>
    <mergeCell ref="O6:O7"/>
    <mergeCell ref="B18:C18"/>
    <mergeCell ref="B19:C19"/>
    <mergeCell ref="C26:D26"/>
    <mergeCell ref="G26:I26"/>
    <mergeCell ref="L26:N26"/>
    <mergeCell ref="B6:B7"/>
    <mergeCell ref="C6:C7"/>
    <mergeCell ref="D6:D7"/>
    <mergeCell ref="E6:H6"/>
    <mergeCell ref="I6:L6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showGridLines="0" showOutlineSymbols="0" topLeftCell="D1" zoomScale="70" zoomScaleNormal="70" workbookViewId="0">
      <selection activeCell="R1" sqref="R1:T655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3.21875" style="67" customWidth="1"/>
    <col min="5" max="5" width="13.44140625" style="67" customWidth="1"/>
    <col min="6" max="6" width="12.88671875" style="67" customWidth="1"/>
    <col min="7" max="7" width="14.21875" style="67" customWidth="1"/>
    <col min="8" max="8" width="13.5546875" style="67" customWidth="1"/>
    <col min="9" max="9" width="13.6640625" style="67" customWidth="1"/>
    <col min="10" max="10" width="14.5546875" style="67" customWidth="1"/>
    <col min="11" max="11" width="14.88671875" style="67" customWidth="1"/>
    <col min="12" max="12" width="15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6" width="3.6640625" style="67" customWidth="1"/>
    <col min="17" max="17" width="1.21875" style="67" customWidth="1"/>
    <col min="18" max="18" width="12.44140625" style="67" bestFit="1" customWidth="1"/>
    <col min="19" max="19" width="19.77734375" style="67" customWidth="1"/>
    <col min="20" max="16384" width="9.109375" style="67"/>
  </cols>
  <sheetData>
    <row r="2" spans="2:19" x14ac:dyDescent="0.3">
      <c r="B2" s="455" t="s">
        <v>403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6008061.75</v>
      </c>
      <c r="E8" s="174">
        <v>0</v>
      </c>
      <c r="F8" s="174">
        <v>144945.70000000001</v>
      </c>
      <c r="G8" s="174">
        <v>0</v>
      </c>
      <c r="H8" s="174">
        <v>0</v>
      </c>
      <c r="I8" s="174">
        <v>0</v>
      </c>
      <c r="J8" s="174">
        <v>27345.47</v>
      </c>
      <c r="K8" s="174">
        <v>0</v>
      </c>
      <c r="L8" s="174">
        <v>0</v>
      </c>
      <c r="M8" s="175">
        <v>6125661.9800000004</v>
      </c>
      <c r="N8" s="174">
        <v>2306375.52</v>
      </c>
      <c r="O8" s="176">
        <v>3819286.46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2304277.71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2304277.71</v>
      </c>
      <c r="N9" s="174">
        <v>0</v>
      </c>
      <c r="O9" s="176">
        <v>2304277.71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2576511.36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2576511.36</v>
      </c>
      <c r="N11" s="174">
        <v>1121565.6100000001</v>
      </c>
      <c r="O11" s="176">
        <v>1454945.75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187622.9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26994.799999999999</v>
      </c>
      <c r="K12" s="174">
        <v>0</v>
      </c>
      <c r="L12" s="174">
        <v>0</v>
      </c>
      <c r="M12" s="175">
        <v>160628.1</v>
      </c>
      <c r="N12" s="174">
        <v>100565.1</v>
      </c>
      <c r="O12" s="176">
        <v>60063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98870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98870</v>
      </c>
      <c r="N13" s="174">
        <v>98870</v>
      </c>
      <c r="O13" s="176">
        <v>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840779.78</v>
      </c>
      <c r="E14" s="174">
        <v>0</v>
      </c>
      <c r="F14" s="174">
        <v>144945.70000000001</v>
      </c>
      <c r="G14" s="174">
        <v>0</v>
      </c>
      <c r="H14" s="174">
        <v>0</v>
      </c>
      <c r="I14" s="174">
        <v>0</v>
      </c>
      <c r="J14" s="174">
        <v>350.67</v>
      </c>
      <c r="K14" s="174">
        <v>0</v>
      </c>
      <c r="L14" s="174">
        <v>0</v>
      </c>
      <c r="M14" s="175">
        <v>985374.81</v>
      </c>
      <c r="N14" s="174">
        <v>985374.81</v>
      </c>
      <c r="O14" s="176">
        <v>0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26233.54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26233.54</v>
      </c>
      <c r="N17" s="174">
        <v>26233.54</v>
      </c>
      <c r="O17" s="176">
        <v>0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6034295.29</v>
      </c>
      <c r="E18" s="175">
        <v>0</v>
      </c>
      <c r="F18" s="175">
        <v>144945.70000000001</v>
      </c>
      <c r="G18" s="175">
        <v>0</v>
      </c>
      <c r="H18" s="175">
        <v>0</v>
      </c>
      <c r="I18" s="175">
        <v>0</v>
      </c>
      <c r="J18" s="175">
        <v>27345.47</v>
      </c>
      <c r="K18" s="175">
        <v>0</v>
      </c>
      <c r="L18" s="175">
        <v>0</v>
      </c>
      <c r="M18" s="175">
        <v>6151895.5199999996</v>
      </c>
      <c r="N18" s="175">
        <v>2332609.06</v>
      </c>
      <c r="O18" s="176">
        <v>3819286.46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  <c r="B29" s="102"/>
    </row>
    <row r="30" spans="1:19" x14ac:dyDescent="0.3">
      <c r="B30" s="285"/>
    </row>
    <row r="31" spans="1:19" x14ac:dyDescent="0.3">
      <c r="C31" s="101"/>
    </row>
    <row r="32" spans="1:19" x14ac:dyDescent="0.3">
      <c r="C32" s="101"/>
    </row>
    <row r="33" spans="1:3" x14ac:dyDescent="0.3">
      <c r="A33" s="102"/>
    </row>
    <row r="34" spans="1:3" x14ac:dyDescent="0.3">
      <c r="A34" s="102"/>
    </row>
    <row r="35" spans="1:3" x14ac:dyDescent="0.3">
      <c r="A35" s="102"/>
      <c r="C35" s="101"/>
    </row>
    <row r="36" spans="1:3" x14ac:dyDescent="0.3">
      <c r="B36" s="28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2"/>
  <sheetViews>
    <sheetView showGridLines="0" showOutlineSymbols="0" topLeftCell="D10" zoomScale="70" zoomScaleNormal="70" workbookViewId="0">
      <selection activeCell="O22" sqref="O22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4.6640625" style="67" customWidth="1"/>
    <col min="4" max="4" width="15.6640625" style="67" customWidth="1"/>
    <col min="5" max="5" width="10.44140625" style="67" bestFit="1" customWidth="1"/>
    <col min="6" max="6" width="12.88671875" style="67" customWidth="1"/>
    <col min="7" max="7" width="14.21875" style="67" customWidth="1"/>
    <col min="8" max="8" width="11.109375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10.88671875" style="67" customWidth="1"/>
    <col min="13" max="13" width="15.109375" style="67" customWidth="1"/>
    <col min="14" max="14" width="13.88671875" style="67" customWidth="1"/>
    <col min="15" max="15" width="14.77734375" style="67" customWidth="1"/>
    <col min="16" max="17" width="2.6640625" style="67" customWidth="1"/>
    <col min="18" max="18" width="14.88671875" style="67" bestFit="1" customWidth="1"/>
    <col min="19" max="19" width="16.77734375" style="67" customWidth="1"/>
    <col min="20" max="16384" width="9.109375" style="67"/>
  </cols>
  <sheetData>
    <row r="2" spans="2:19" x14ac:dyDescent="0.3">
      <c r="B2" s="455" t="s">
        <v>404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172883188.31</v>
      </c>
      <c r="E8" s="174">
        <v>0</v>
      </c>
      <c r="F8" s="174">
        <v>521873.28</v>
      </c>
      <c r="G8" s="174">
        <v>3683400.72</v>
      </c>
      <c r="H8" s="174">
        <v>31765.200000000001</v>
      </c>
      <c r="I8" s="174">
        <v>0</v>
      </c>
      <c r="J8" s="174">
        <v>1306184.26</v>
      </c>
      <c r="K8" s="174">
        <v>705632.31</v>
      </c>
      <c r="L8" s="174">
        <v>137705</v>
      </c>
      <c r="M8" s="175">
        <v>174970705.94</v>
      </c>
      <c r="N8" s="174">
        <v>60601734.579999998</v>
      </c>
      <c r="O8" s="176">
        <v>114368971.36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69400671.579999998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69400671.579999998</v>
      </c>
      <c r="N9" s="174">
        <v>0</v>
      </c>
      <c r="O9" s="176">
        <v>69400671.579999998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82998301.329999998</v>
      </c>
      <c r="E11" s="174">
        <v>0</v>
      </c>
      <c r="F11" s="174">
        <v>10300</v>
      </c>
      <c r="G11" s="174">
        <v>2488269.09</v>
      </c>
      <c r="H11" s="174">
        <v>0</v>
      </c>
      <c r="I11" s="174">
        <v>0</v>
      </c>
      <c r="J11" s="174">
        <v>124230.9</v>
      </c>
      <c r="K11" s="174">
        <v>0</v>
      </c>
      <c r="L11" s="174">
        <v>0</v>
      </c>
      <c r="M11" s="175">
        <v>85372639.519999996</v>
      </c>
      <c r="N11" s="174">
        <v>42077218.740000002</v>
      </c>
      <c r="O11" s="176">
        <v>43295420.780000001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7258599.5</v>
      </c>
      <c r="E12" s="174">
        <v>0</v>
      </c>
      <c r="F12" s="174">
        <v>36325.17</v>
      </c>
      <c r="G12" s="174">
        <v>696618.77</v>
      </c>
      <c r="H12" s="174">
        <v>13379.4</v>
      </c>
      <c r="I12" s="174">
        <v>0</v>
      </c>
      <c r="J12" s="174">
        <v>585627.31000000006</v>
      </c>
      <c r="K12" s="174">
        <v>105453.78</v>
      </c>
      <c r="L12" s="174">
        <v>0</v>
      </c>
      <c r="M12" s="175">
        <v>7313841.75</v>
      </c>
      <c r="N12" s="174">
        <v>6524886.4100000001</v>
      </c>
      <c r="O12" s="176">
        <v>788955.34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2467537.58</v>
      </c>
      <c r="E13" s="174">
        <v>0</v>
      </c>
      <c r="F13" s="174">
        <v>0</v>
      </c>
      <c r="G13" s="174">
        <v>18440</v>
      </c>
      <c r="H13" s="174">
        <v>0</v>
      </c>
      <c r="I13" s="174">
        <v>0</v>
      </c>
      <c r="J13" s="174">
        <v>180399.99</v>
      </c>
      <c r="K13" s="174">
        <v>5440</v>
      </c>
      <c r="L13" s="174">
        <v>137705</v>
      </c>
      <c r="M13" s="175">
        <v>2162432.59</v>
      </c>
      <c r="N13" s="174">
        <v>1457546.59</v>
      </c>
      <c r="O13" s="176">
        <v>704886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10758078.32</v>
      </c>
      <c r="E14" s="174">
        <v>0</v>
      </c>
      <c r="F14" s="174">
        <v>475248.11</v>
      </c>
      <c r="G14" s="174">
        <v>480072.86</v>
      </c>
      <c r="H14" s="174">
        <v>18385.8</v>
      </c>
      <c r="I14" s="174">
        <v>0</v>
      </c>
      <c r="J14" s="174">
        <v>415926.06</v>
      </c>
      <c r="K14" s="174">
        <v>594738.53</v>
      </c>
      <c r="L14" s="174">
        <v>0</v>
      </c>
      <c r="M14" s="175">
        <v>10721120.5</v>
      </c>
      <c r="N14" s="174">
        <v>10542082.84</v>
      </c>
      <c r="O14" s="176">
        <v>179037.66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239364.81</v>
      </c>
      <c r="E15" s="174">
        <v>0</v>
      </c>
      <c r="F15" s="174">
        <v>2969680.71</v>
      </c>
      <c r="G15" s="174">
        <v>0</v>
      </c>
      <c r="H15" s="174">
        <v>0</v>
      </c>
      <c r="I15" s="174">
        <v>0</v>
      </c>
      <c r="J15" s="174">
        <v>0</v>
      </c>
      <c r="K15" s="174">
        <v>2969680.71</v>
      </c>
      <c r="L15" s="174">
        <v>0</v>
      </c>
      <c r="M15" s="175">
        <v>239364.81</v>
      </c>
      <c r="N15" s="174">
        <v>0</v>
      </c>
      <c r="O15" s="176">
        <v>239364.81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264652.3</v>
      </c>
      <c r="E17" s="174">
        <v>0</v>
      </c>
      <c r="F17" s="174">
        <v>28392.54</v>
      </c>
      <c r="G17" s="174">
        <v>5790.32</v>
      </c>
      <c r="H17" s="174">
        <v>0</v>
      </c>
      <c r="I17" s="174">
        <v>0</v>
      </c>
      <c r="J17" s="174">
        <v>25807.35</v>
      </c>
      <c r="K17" s="174">
        <v>5790.32</v>
      </c>
      <c r="L17" s="174">
        <v>0</v>
      </c>
      <c r="M17" s="175">
        <v>267237.49</v>
      </c>
      <c r="N17" s="174">
        <v>267237.49</v>
      </c>
      <c r="O17" s="176">
        <v>0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173387205.41999999</v>
      </c>
      <c r="E18" s="175">
        <v>0</v>
      </c>
      <c r="F18" s="175">
        <v>3519946.53</v>
      </c>
      <c r="G18" s="175">
        <v>3689191.04</v>
      </c>
      <c r="H18" s="175">
        <v>31765.200000000001</v>
      </c>
      <c r="I18" s="175">
        <v>0</v>
      </c>
      <c r="J18" s="175">
        <v>1331991.6100000001</v>
      </c>
      <c r="K18" s="175">
        <v>3681103.34</v>
      </c>
      <c r="L18" s="175">
        <v>137705</v>
      </c>
      <c r="M18" s="175">
        <v>175477308.24000001</v>
      </c>
      <c r="N18" s="175">
        <v>60868972.07</v>
      </c>
      <c r="O18" s="176">
        <v>114608336.17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30" spans="1:19" x14ac:dyDescent="0.3">
      <c r="A30" s="101"/>
    </row>
    <row r="31" spans="1:19" x14ac:dyDescent="0.3">
      <c r="A31" s="102"/>
    </row>
    <row r="32" spans="1:19" x14ac:dyDescent="0.3">
      <c r="B32" s="285"/>
    </row>
    <row r="33" spans="1:3" x14ac:dyDescent="0.3">
      <c r="B33" s="285"/>
      <c r="C33" s="101"/>
    </row>
    <row r="34" spans="1:3" x14ac:dyDescent="0.3">
      <c r="C34" s="101"/>
    </row>
    <row r="35" spans="1:3" x14ac:dyDescent="0.3">
      <c r="C35" s="101"/>
    </row>
    <row r="36" spans="1:3" x14ac:dyDescent="0.3">
      <c r="C36" s="101"/>
    </row>
    <row r="37" spans="1:3" x14ac:dyDescent="0.3">
      <c r="B37" s="285"/>
    </row>
    <row r="38" spans="1:3" x14ac:dyDescent="0.3">
      <c r="C38" s="101"/>
    </row>
    <row r="39" spans="1:3" x14ac:dyDescent="0.3">
      <c r="C39" s="101"/>
    </row>
    <row r="40" spans="1:3" x14ac:dyDescent="0.3">
      <c r="B40" s="285"/>
    </row>
    <row r="41" spans="1:3" x14ac:dyDescent="0.3">
      <c r="C41" s="101"/>
    </row>
    <row r="42" spans="1:3" x14ac:dyDescent="0.3">
      <c r="C42" s="101"/>
    </row>
    <row r="43" spans="1:3" x14ac:dyDescent="0.3">
      <c r="A43" s="102"/>
    </row>
    <row r="44" spans="1:3" x14ac:dyDescent="0.3">
      <c r="B44" s="285"/>
    </row>
    <row r="45" spans="1:3" x14ac:dyDescent="0.3">
      <c r="C45" s="101"/>
    </row>
    <row r="46" spans="1:3" x14ac:dyDescent="0.3">
      <c r="C46" s="101"/>
    </row>
    <row r="47" spans="1:3" x14ac:dyDescent="0.3">
      <c r="B47" s="285"/>
    </row>
    <row r="48" spans="1:3" x14ac:dyDescent="0.3">
      <c r="C48" s="101"/>
    </row>
    <row r="49" spans="2:3" x14ac:dyDescent="0.3">
      <c r="C49" s="101"/>
    </row>
    <row r="50" spans="2:3" x14ac:dyDescent="0.3">
      <c r="C50" s="101"/>
    </row>
    <row r="51" spans="2:3" x14ac:dyDescent="0.3">
      <c r="B51" s="285"/>
    </row>
    <row r="52" spans="2:3" x14ac:dyDescent="0.3">
      <c r="C52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showGridLines="0" showOutlineSymbols="0" workbookViewId="0">
      <selection activeCell="I20" sqref="I20"/>
    </sheetView>
  </sheetViews>
  <sheetFormatPr defaultColWidth="9.109375" defaultRowHeight="14.4" x14ac:dyDescent="0.3"/>
  <cols>
    <col min="1" max="1" width="2.44140625" style="67" customWidth="1"/>
    <col min="2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64"/>
      <c r="B2" s="473" t="s">
        <v>404</v>
      </c>
      <c r="C2" s="473"/>
      <c r="D2" s="65"/>
      <c r="E2" s="65"/>
      <c r="F2" s="65"/>
      <c r="G2" s="65"/>
      <c r="H2" s="66"/>
      <c r="I2" s="64"/>
    </row>
    <row r="3" spans="1:9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9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9" ht="19.8" customHeight="1" x14ac:dyDescent="0.3">
      <c r="A5" s="64"/>
      <c r="B5" s="442" t="s">
        <v>114</v>
      </c>
      <c r="C5" s="442"/>
      <c r="D5" s="442"/>
      <c r="E5" s="442"/>
      <c r="F5" s="442"/>
      <c r="G5" s="442"/>
      <c r="H5" s="442"/>
      <c r="I5" s="64"/>
    </row>
    <row r="6" spans="1:9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9" ht="30" thickTop="1" thickBot="1" x14ac:dyDescent="0.35">
      <c r="B7" s="69" t="s">
        <v>78</v>
      </c>
      <c r="C7" s="70" t="s">
        <v>405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9" ht="11.4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9" ht="16.2" thickBot="1" x14ac:dyDescent="0.35">
      <c r="A9" s="64"/>
      <c r="B9" s="73">
        <v>1</v>
      </c>
      <c r="C9" s="77" t="s">
        <v>406</v>
      </c>
      <c r="D9" s="78">
        <v>23204</v>
      </c>
      <c r="E9" s="78">
        <v>0</v>
      </c>
      <c r="F9" s="78">
        <v>23204</v>
      </c>
      <c r="G9" s="78">
        <v>0</v>
      </c>
      <c r="H9" s="79">
        <v>0</v>
      </c>
      <c r="I9" s="64"/>
    </row>
    <row r="10" spans="1:9" ht="16.2" thickBot="1" x14ac:dyDescent="0.35">
      <c r="A10" s="64"/>
      <c r="B10" s="73">
        <v>2</v>
      </c>
      <c r="C10" s="77" t="s">
        <v>407</v>
      </c>
      <c r="D10" s="78">
        <v>0</v>
      </c>
      <c r="E10" s="78">
        <v>23204.34</v>
      </c>
      <c r="F10" s="78">
        <v>0</v>
      </c>
      <c r="G10" s="78">
        <v>23204.34</v>
      </c>
      <c r="H10" s="79">
        <v>0</v>
      </c>
      <c r="I10" s="64"/>
    </row>
    <row r="11" spans="1:9" ht="29.4" thickBot="1" x14ac:dyDescent="0.35">
      <c r="A11" s="64"/>
      <c r="B11" s="73">
        <v>3</v>
      </c>
      <c r="C11" s="77" t="s">
        <v>408</v>
      </c>
      <c r="D11" s="78">
        <v>3132.65</v>
      </c>
      <c r="E11" s="78">
        <v>0</v>
      </c>
      <c r="F11" s="78">
        <v>0</v>
      </c>
      <c r="G11" s="78">
        <v>3132.65</v>
      </c>
      <c r="H11" s="79">
        <v>0</v>
      </c>
      <c r="I11" s="64"/>
    </row>
    <row r="12" spans="1:9" ht="16.2" thickBot="1" x14ac:dyDescent="0.35">
      <c r="A12" s="93"/>
      <c r="B12" s="188"/>
      <c r="C12" s="296" t="s">
        <v>89</v>
      </c>
      <c r="D12" s="297">
        <v>26336.65</v>
      </c>
      <c r="E12" s="297">
        <v>23204.34</v>
      </c>
      <c r="F12" s="297">
        <v>23204</v>
      </c>
      <c r="G12" s="297">
        <v>26336.99</v>
      </c>
      <c r="H12" s="298">
        <v>0</v>
      </c>
      <c r="I12" s="93"/>
    </row>
    <row r="13" spans="1:9" ht="0.6" customHeight="1" thickBot="1" x14ac:dyDescent="0.35">
      <c r="A13" s="64"/>
      <c r="B13" s="194"/>
      <c r="C13" s="299"/>
      <c r="D13" s="196"/>
      <c r="E13" s="196"/>
      <c r="F13" s="196"/>
      <c r="G13" s="196"/>
      <c r="H13" s="197"/>
      <c r="I13" s="93"/>
    </row>
    <row r="14" spans="1:9" ht="15" thickTop="1" x14ac:dyDescent="0.3">
      <c r="B14" s="94"/>
      <c r="C14" s="94"/>
      <c r="D14" s="94"/>
      <c r="E14" s="94"/>
      <c r="F14" s="94"/>
      <c r="G14" s="94"/>
      <c r="H14" s="94"/>
    </row>
    <row r="16" spans="1:9" x14ac:dyDescent="0.3">
      <c r="C16" s="95" t="s">
        <v>90</v>
      </c>
      <c r="D16" s="95"/>
      <c r="E16" s="95" t="s">
        <v>91</v>
      </c>
      <c r="F16" s="95"/>
      <c r="G16" s="443" t="s">
        <v>122</v>
      </c>
      <c r="H16" s="443"/>
    </row>
    <row r="17" spans="3:8" ht="34.799999999999997" customHeight="1" x14ac:dyDescent="0.3">
      <c r="C17" s="97" t="s">
        <v>74</v>
      </c>
      <c r="D17" s="98"/>
      <c r="E17" s="97" t="s">
        <v>75</v>
      </c>
      <c r="F17" s="98"/>
      <c r="G17" s="470" t="s">
        <v>76</v>
      </c>
      <c r="H17" s="470"/>
    </row>
    <row r="32" spans="3:8" ht="16.2" customHeight="1" x14ac:dyDescent="0.3"/>
    <row r="33" spans="1:9" x14ac:dyDescent="0.3">
      <c r="A33" s="64"/>
      <c r="B33" s="103"/>
      <c r="C33" s="103"/>
      <c r="D33" s="103"/>
      <c r="E33" s="103"/>
      <c r="F33" s="103"/>
      <c r="G33" s="103"/>
      <c r="H33" s="103"/>
      <c r="I33" s="64"/>
    </row>
  </sheetData>
  <mergeCells count="4">
    <mergeCell ref="B2:C3"/>
    <mergeCell ref="B5:H5"/>
    <mergeCell ref="G16:H16"/>
    <mergeCell ref="G17:H17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showOutlineSymbols="0" workbookViewId="0">
      <selection activeCell="H26" sqref="H26"/>
    </sheetView>
  </sheetViews>
  <sheetFormatPr defaultColWidth="9.109375" defaultRowHeight="14.4" x14ac:dyDescent="0.3"/>
  <cols>
    <col min="1" max="2" width="4.44140625" style="67" customWidth="1"/>
    <col min="3" max="3" width="33.6640625" style="67" customWidth="1"/>
    <col min="4" max="4" width="16.6640625" style="67" customWidth="1"/>
    <col min="5" max="5" width="16.44140625" style="67" customWidth="1"/>
    <col min="6" max="6" width="15.33203125" style="67" customWidth="1"/>
    <col min="7" max="7" width="15.109375" style="67" customWidth="1"/>
    <col min="8" max="8" width="15.33203125" style="67" customWidth="1"/>
    <col min="9" max="9" width="2.5546875" style="67" customWidth="1"/>
    <col min="10" max="10" width="1.77734375" style="67" customWidth="1"/>
    <col min="11" max="11" width="13" style="67" customWidth="1"/>
    <col min="12" max="16384" width="9.109375" style="67"/>
  </cols>
  <sheetData>
    <row r="2" spans="1:11" ht="15.6" customHeight="1" x14ac:dyDescent="0.3">
      <c r="A2" s="64"/>
      <c r="B2" s="473" t="s">
        <v>404</v>
      </c>
      <c r="C2" s="473"/>
      <c r="D2" s="65"/>
      <c r="E2" s="65"/>
      <c r="F2" s="65"/>
      <c r="G2" s="65"/>
      <c r="H2" s="66"/>
      <c r="I2" s="64"/>
    </row>
    <row r="3" spans="1:11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ht="19.2" customHeight="1" x14ac:dyDescent="0.3">
      <c r="A5" s="64"/>
      <c r="B5" s="474" t="s">
        <v>120</v>
      </c>
      <c r="C5" s="474"/>
      <c r="D5" s="474"/>
      <c r="E5" s="474"/>
      <c r="F5" s="474"/>
      <c r="G5" s="474"/>
      <c r="H5" s="474"/>
      <c r="I5" s="64"/>
    </row>
    <row r="6" spans="1:11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1" ht="30" thickTop="1" thickBot="1" x14ac:dyDescent="0.35">
      <c r="B7" s="69" t="s">
        <v>78</v>
      </c>
      <c r="C7" s="70" t="s">
        <v>121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1" s="301" customFormat="1" ht="11.4" customHeight="1" thickBot="1" x14ac:dyDescent="0.35">
      <c r="A8" s="300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300"/>
    </row>
    <row r="9" spans="1:11" ht="18.600000000000001" customHeight="1" thickBot="1" x14ac:dyDescent="0.35">
      <c r="A9" s="64"/>
      <c r="B9" s="73">
        <v>1</v>
      </c>
      <c r="C9" s="77" t="s">
        <v>87</v>
      </c>
      <c r="D9" s="78">
        <v>554701</v>
      </c>
      <c r="E9" s="78">
        <v>0</v>
      </c>
      <c r="F9" s="78">
        <v>0</v>
      </c>
      <c r="G9" s="78">
        <v>554701</v>
      </c>
      <c r="H9" s="79">
        <v>251191.17</v>
      </c>
      <c r="I9" s="64"/>
      <c r="K9" s="80"/>
    </row>
    <row r="10" spans="1:11" ht="18.600000000000001" customHeight="1" thickBot="1" x14ac:dyDescent="0.35">
      <c r="A10" s="64"/>
      <c r="B10" s="73">
        <v>2</v>
      </c>
      <c r="C10" s="77" t="s">
        <v>409</v>
      </c>
      <c r="D10" s="78">
        <v>681825.59</v>
      </c>
      <c r="E10" s="78">
        <v>0</v>
      </c>
      <c r="F10" s="78">
        <v>3710</v>
      </c>
      <c r="G10" s="78">
        <v>678115.59</v>
      </c>
      <c r="H10" s="79">
        <v>230506.26</v>
      </c>
      <c r="I10" s="64"/>
      <c r="K10" s="80"/>
    </row>
    <row r="11" spans="1:11" ht="18.600000000000001" customHeight="1" thickBot="1" x14ac:dyDescent="0.35">
      <c r="A11" s="64"/>
      <c r="B11" s="73">
        <v>3</v>
      </c>
      <c r="C11" s="77" t="s">
        <v>406</v>
      </c>
      <c r="D11" s="78">
        <v>14143.08</v>
      </c>
      <c r="E11" s="78">
        <v>0</v>
      </c>
      <c r="F11" s="78">
        <v>0</v>
      </c>
      <c r="G11" s="78">
        <v>14143.08</v>
      </c>
      <c r="H11" s="79">
        <v>4256</v>
      </c>
      <c r="I11" s="64"/>
      <c r="K11" s="80"/>
    </row>
    <row r="12" spans="1:11" ht="29.4" thickBot="1" x14ac:dyDescent="0.35">
      <c r="A12" s="64"/>
      <c r="B12" s="73">
        <v>4</v>
      </c>
      <c r="C12" s="77" t="s">
        <v>410</v>
      </c>
      <c r="D12" s="78">
        <v>424532.16</v>
      </c>
      <c r="E12" s="78">
        <v>0</v>
      </c>
      <c r="F12" s="78">
        <v>2000.07</v>
      </c>
      <c r="G12" s="78">
        <v>422532.09</v>
      </c>
      <c r="H12" s="79">
        <v>141696</v>
      </c>
      <c r="I12" s="64"/>
      <c r="K12" s="80"/>
    </row>
    <row r="13" spans="1:11" ht="29.4" thickBot="1" x14ac:dyDescent="0.35">
      <c r="A13" s="64"/>
      <c r="B13" s="73">
        <v>5</v>
      </c>
      <c r="C13" s="77" t="s">
        <v>411</v>
      </c>
      <c r="D13" s="78">
        <v>92240</v>
      </c>
      <c r="E13" s="78">
        <v>0</v>
      </c>
      <c r="F13" s="78">
        <v>0</v>
      </c>
      <c r="G13" s="78">
        <v>92240</v>
      </c>
      <c r="H13" s="79">
        <v>36525.379999999997</v>
      </c>
      <c r="I13" s="64"/>
      <c r="K13" s="80"/>
    </row>
    <row r="14" spans="1:11" ht="29.4" thickBot="1" x14ac:dyDescent="0.35">
      <c r="A14" s="64"/>
      <c r="B14" s="73">
        <v>6</v>
      </c>
      <c r="C14" s="77" t="s">
        <v>412</v>
      </c>
      <c r="D14" s="78">
        <v>172184.24</v>
      </c>
      <c r="E14" s="78">
        <v>3960</v>
      </c>
      <c r="F14" s="78">
        <v>0</v>
      </c>
      <c r="G14" s="78">
        <v>176144.24</v>
      </c>
      <c r="H14" s="79">
        <v>81925.52</v>
      </c>
      <c r="I14" s="64"/>
      <c r="K14" s="80"/>
    </row>
    <row r="15" spans="1:11" ht="20.399999999999999" customHeight="1" thickBot="1" x14ac:dyDescent="0.35">
      <c r="A15" s="64"/>
      <c r="B15" s="73">
        <v>7</v>
      </c>
      <c r="C15" s="77" t="s">
        <v>413</v>
      </c>
      <c r="D15" s="78">
        <v>924831.4</v>
      </c>
      <c r="E15" s="78">
        <v>42598.12</v>
      </c>
      <c r="F15" s="78">
        <v>0</v>
      </c>
      <c r="G15" s="78">
        <v>967429.52</v>
      </c>
      <c r="H15" s="79">
        <v>293110.88</v>
      </c>
      <c r="I15" s="64"/>
      <c r="K15" s="80"/>
    </row>
    <row r="16" spans="1:11" ht="29.4" thickBot="1" x14ac:dyDescent="0.35">
      <c r="A16" s="64"/>
      <c r="B16" s="73">
        <v>8</v>
      </c>
      <c r="C16" s="77" t="s">
        <v>414</v>
      </c>
      <c r="D16" s="78">
        <v>168660.64</v>
      </c>
      <c r="E16" s="78">
        <v>0</v>
      </c>
      <c r="F16" s="78">
        <v>0</v>
      </c>
      <c r="G16" s="78">
        <v>168660.64</v>
      </c>
      <c r="H16" s="79">
        <v>42716.34</v>
      </c>
      <c r="I16" s="64"/>
      <c r="K16" s="80"/>
    </row>
    <row r="17" spans="1:11" ht="19.2" customHeight="1" thickBot="1" x14ac:dyDescent="0.35">
      <c r="A17" s="64"/>
      <c r="B17" s="73">
        <v>9</v>
      </c>
      <c r="C17" s="77" t="s">
        <v>415</v>
      </c>
      <c r="D17" s="78">
        <v>38048.53</v>
      </c>
      <c r="E17" s="78">
        <v>0</v>
      </c>
      <c r="F17" s="78">
        <v>0</v>
      </c>
      <c r="G17" s="78">
        <v>38048.53</v>
      </c>
      <c r="H17" s="79">
        <v>18025</v>
      </c>
      <c r="I17" s="64"/>
      <c r="K17" s="80"/>
    </row>
    <row r="18" spans="1:11" ht="29.4" thickBot="1" x14ac:dyDescent="0.35">
      <c r="A18" s="64"/>
      <c r="B18" s="73">
        <v>10</v>
      </c>
      <c r="C18" s="77" t="s">
        <v>416</v>
      </c>
      <c r="D18" s="78">
        <v>211701.08</v>
      </c>
      <c r="E18" s="78">
        <v>17325</v>
      </c>
      <c r="F18" s="78">
        <v>0</v>
      </c>
      <c r="G18" s="78">
        <v>229026.08</v>
      </c>
      <c r="H18" s="79">
        <v>135252.37</v>
      </c>
      <c r="I18" s="64"/>
      <c r="K18" s="80"/>
    </row>
    <row r="19" spans="1:11" ht="29.4" customHeight="1" thickBot="1" x14ac:dyDescent="0.35">
      <c r="A19" s="93"/>
      <c r="B19" s="188">
        <v>11</v>
      </c>
      <c r="C19" s="296" t="s">
        <v>89</v>
      </c>
      <c r="D19" s="297">
        <v>3282867.72</v>
      </c>
      <c r="E19" s="297">
        <v>63883.12</v>
      </c>
      <c r="F19" s="297">
        <v>5710.07</v>
      </c>
      <c r="G19" s="297">
        <v>3341040.77</v>
      </c>
      <c r="H19" s="298">
        <v>1235204.92</v>
      </c>
      <c r="I19" s="93"/>
      <c r="K19" s="80"/>
    </row>
    <row r="20" spans="1:11" ht="0.6" customHeight="1" thickBot="1" x14ac:dyDescent="0.35">
      <c r="A20" s="64"/>
      <c r="B20" s="194"/>
      <c r="C20" s="302"/>
      <c r="D20" s="196"/>
      <c r="E20" s="196"/>
      <c r="F20" s="196"/>
      <c r="G20" s="196"/>
      <c r="H20" s="197"/>
      <c r="I20" s="93"/>
    </row>
    <row r="21" spans="1:11" ht="15" thickTop="1" x14ac:dyDescent="0.3">
      <c r="B21" s="94"/>
      <c r="C21" s="94"/>
      <c r="D21" s="94"/>
      <c r="E21" s="94"/>
      <c r="F21" s="94"/>
      <c r="G21" s="94"/>
      <c r="H21" s="94"/>
    </row>
    <row r="23" spans="1:11" x14ac:dyDescent="0.3">
      <c r="C23" s="95"/>
      <c r="D23" s="95"/>
      <c r="E23" s="303"/>
      <c r="F23" s="95"/>
      <c r="G23" s="443"/>
      <c r="H23" s="443"/>
    </row>
    <row r="24" spans="1:11" ht="34.950000000000003" customHeight="1" x14ac:dyDescent="0.3">
      <c r="C24" s="97" t="s">
        <v>74</v>
      </c>
      <c r="D24" s="98"/>
      <c r="E24" s="97" t="s">
        <v>75</v>
      </c>
      <c r="F24" s="98"/>
      <c r="G24" s="470" t="s">
        <v>76</v>
      </c>
      <c r="H24" s="470"/>
    </row>
    <row r="39" spans="1:9" ht="16.2" customHeight="1" x14ac:dyDescent="0.3"/>
    <row r="40" spans="1:9" x14ac:dyDescent="0.3">
      <c r="A40" s="64"/>
      <c r="B40" s="103"/>
      <c r="C40" s="103"/>
      <c r="D40" s="103"/>
      <c r="E40" s="103"/>
      <c r="F40" s="103"/>
      <c r="G40" s="103"/>
      <c r="H40" s="103"/>
      <c r="I40" s="64"/>
    </row>
  </sheetData>
  <mergeCells count="4">
    <mergeCell ref="B2:C3"/>
    <mergeCell ref="B5:H5"/>
    <mergeCell ref="G23:H23"/>
    <mergeCell ref="G24:H24"/>
  </mergeCells>
  <pageMargins left="0.70866141732283472" right="0.70866141732283472" top="0.74803149606299213" bottom="0.74803149606299213" header="0.31496062992125984" footer="0.31496062992125984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OutlineSymbols="0" topLeftCell="A7" workbookViewId="0">
      <selection activeCell="E10" sqref="E10"/>
    </sheetView>
  </sheetViews>
  <sheetFormatPr defaultColWidth="9.109375" defaultRowHeight="14.4" x14ac:dyDescent="0.3"/>
  <cols>
    <col min="1" max="1" width="51.33203125" customWidth="1"/>
    <col min="2" max="2" width="48.5546875" customWidth="1"/>
  </cols>
  <sheetData>
    <row r="1" spans="1:2" x14ac:dyDescent="0.3">
      <c r="A1" t="s">
        <v>109</v>
      </c>
      <c r="B1" t="s">
        <v>111</v>
      </c>
    </row>
    <row r="2" spans="1:2" x14ac:dyDescent="0.3">
      <c r="A2" t="str">
        <f>[1]Arkusz1!C9</f>
        <v>Jednostki Budżetowe</v>
      </c>
      <c r="B2" s="168">
        <f>[1]Arkusz1!I9</f>
        <v>97.89</v>
      </c>
    </row>
    <row r="3" spans="1:2" x14ac:dyDescent="0.3">
      <c r="A3" t="str">
        <f>[1]Arkusz1!C13</f>
        <v>Zakłady Budżetowe</v>
      </c>
      <c r="B3" s="168">
        <f>[1]Arkusz1!I13</f>
        <v>7.0000000000000007E-2</v>
      </c>
    </row>
    <row r="4" spans="1:2" x14ac:dyDescent="0.3">
      <c r="A4" t="str">
        <f>[1]Arkusz1!C15</f>
        <v>Instytucje Kultury</v>
      </c>
      <c r="B4" s="168">
        <f>[1]Arkusz1!I15</f>
        <v>1.34</v>
      </c>
    </row>
    <row r="5" spans="1:2" x14ac:dyDescent="0.3">
      <c r="A5" t="str">
        <f>[1]Arkusz1!C23</f>
        <v xml:space="preserve">Majątek Miasta oddany </v>
      </c>
      <c r="B5" s="168">
        <f>[1]Arkusz1!I23</f>
        <v>0.7</v>
      </c>
    </row>
  </sheetData>
  <pageMargins left="0.7" right="0.7" top="0.75" bottom="0.75" header="0.3" footer="0.3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6"/>
  <sheetViews>
    <sheetView showGridLines="0" showOutlineSymbols="0" topLeftCell="I1" zoomScale="90" workbookViewId="0">
      <selection activeCell="M24" sqref="M24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8.44140625" style="67" bestFit="1" customWidth="1"/>
    <col min="5" max="5" width="10" style="67" bestFit="1" customWidth="1"/>
    <col min="6" max="6" width="15" style="67" bestFit="1" customWidth="1"/>
    <col min="7" max="7" width="15" style="67" customWidth="1"/>
    <col min="8" max="8" width="16.6640625" style="67" bestFit="1" customWidth="1"/>
    <col min="9" max="9" width="10" style="67" bestFit="1" customWidth="1"/>
    <col min="10" max="10" width="15" style="67" bestFit="1" customWidth="1"/>
    <col min="11" max="11" width="14.88671875" style="67" customWidth="1"/>
    <col min="12" max="12" width="16.6640625" style="67" bestFit="1" customWidth="1"/>
    <col min="13" max="13" width="17.6640625" style="67" customWidth="1"/>
    <col min="14" max="14" width="16.44140625" style="67" customWidth="1"/>
    <col min="15" max="15" width="17.77734375" style="67" customWidth="1"/>
    <col min="16" max="16" width="3.6640625" style="67" customWidth="1"/>
    <col min="17" max="16384" width="9.109375" style="67"/>
  </cols>
  <sheetData>
    <row r="2" spans="2:15" x14ac:dyDescent="0.3">
      <c r="B2" s="455" t="s">
        <v>417</v>
      </c>
      <c r="C2" s="455"/>
      <c r="D2" s="455"/>
      <c r="M2" s="456"/>
      <c r="N2" s="456"/>
      <c r="O2" s="456"/>
    </row>
    <row r="3" spans="2:15" x14ac:dyDescent="0.3">
      <c r="B3" s="455"/>
      <c r="C3" s="455"/>
      <c r="D3" s="455"/>
      <c r="M3" s="456"/>
      <c r="N3" s="456"/>
      <c r="O3" s="456"/>
    </row>
    <row r="4" spans="2:15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5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5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5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5" ht="19.2" customHeight="1" thickBot="1" x14ac:dyDescent="0.35">
      <c r="B8" s="172" t="s">
        <v>13</v>
      </c>
      <c r="C8" s="173" t="s">
        <v>50</v>
      </c>
      <c r="D8" s="174">
        <v>24386745812.400002</v>
      </c>
      <c r="E8" s="174">
        <v>0</v>
      </c>
      <c r="F8" s="174">
        <v>14981414.51</v>
      </c>
      <c r="G8" s="174">
        <v>600834978.91999996</v>
      </c>
      <c r="H8" s="174">
        <v>1489120758.8299999</v>
      </c>
      <c r="I8" s="174">
        <v>0</v>
      </c>
      <c r="J8" s="174">
        <v>163624708.15000001</v>
      </c>
      <c r="K8" s="174">
        <v>389117592.85000002</v>
      </c>
      <c r="L8" s="174">
        <v>1496110680.8399999</v>
      </c>
      <c r="M8" s="175">
        <v>24442829982.82</v>
      </c>
      <c r="N8" s="174">
        <v>3761202506.4099998</v>
      </c>
      <c r="O8" s="176">
        <v>20681627476.41</v>
      </c>
    </row>
    <row r="9" spans="2:15" ht="20.399999999999999" customHeight="1" thickBot="1" x14ac:dyDescent="0.35">
      <c r="B9" s="172" t="s">
        <v>51</v>
      </c>
      <c r="C9" s="173" t="s">
        <v>52</v>
      </c>
      <c r="D9" s="174">
        <v>16825868569.91</v>
      </c>
      <c r="E9" s="174">
        <v>0</v>
      </c>
      <c r="F9" s="174">
        <v>2704357.03</v>
      </c>
      <c r="G9" s="174">
        <v>341191587.94</v>
      </c>
      <c r="H9" s="174">
        <v>1477544279.6099999</v>
      </c>
      <c r="I9" s="174">
        <v>0</v>
      </c>
      <c r="J9" s="174">
        <v>113122557.37</v>
      </c>
      <c r="K9" s="174">
        <v>329157023.06</v>
      </c>
      <c r="L9" s="174">
        <v>1494802835.8399999</v>
      </c>
      <c r="M9" s="175">
        <v>16710226378.219999</v>
      </c>
      <c r="N9" s="174">
        <v>1330676.78</v>
      </c>
      <c r="O9" s="176">
        <v>16708895701.440001</v>
      </c>
    </row>
    <row r="10" spans="2:15" ht="59.4" customHeight="1" thickBot="1" x14ac:dyDescent="0.35">
      <c r="B10" s="172" t="s">
        <v>53</v>
      </c>
      <c r="C10" s="173" t="s">
        <v>54</v>
      </c>
      <c r="D10" s="174">
        <v>3377852198.52</v>
      </c>
      <c r="E10" s="174">
        <v>0</v>
      </c>
      <c r="F10" s="174">
        <v>0</v>
      </c>
      <c r="G10" s="174">
        <v>0</v>
      </c>
      <c r="H10" s="174">
        <v>1093027752.3</v>
      </c>
      <c r="I10" s="174">
        <v>0</v>
      </c>
      <c r="J10" s="174">
        <v>0</v>
      </c>
      <c r="K10" s="174">
        <v>0</v>
      </c>
      <c r="L10" s="174">
        <v>1377179325.4200001</v>
      </c>
      <c r="M10" s="175">
        <v>3093700625.4000001</v>
      </c>
      <c r="N10" s="174">
        <v>0</v>
      </c>
      <c r="O10" s="176">
        <v>3093700625.4000001</v>
      </c>
    </row>
    <row r="11" spans="2:15" ht="29.4" thickBot="1" x14ac:dyDescent="0.35">
      <c r="B11" s="172" t="s">
        <v>55</v>
      </c>
      <c r="C11" s="173" t="s">
        <v>56</v>
      </c>
      <c r="D11" s="174">
        <v>7034331937.0699997</v>
      </c>
      <c r="E11" s="174">
        <v>0</v>
      </c>
      <c r="F11" s="174">
        <v>8856399.8000000007</v>
      </c>
      <c r="G11" s="174">
        <v>227615514.75</v>
      </c>
      <c r="H11" s="174">
        <v>11542217.449999999</v>
      </c>
      <c r="I11" s="174">
        <v>0</v>
      </c>
      <c r="J11" s="174">
        <v>37220905.240000002</v>
      </c>
      <c r="K11" s="174">
        <v>51164958.920000002</v>
      </c>
      <c r="L11" s="174">
        <v>1307845</v>
      </c>
      <c r="M11" s="175">
        <v>7192652359.9099998</v>
      </c>
      <c r="N11" s="174">
        <v>3300268222.21</v>
      </c>
      <c r="O11" s="176">
        <v>3892384137.6999998</v>
      </c>
    </row>
    <row r="12" spans="2:15" ht="24.6" customHeight="1" thickBot="1" x14ac:dyDescent="0.35">
      <c r="B12" s="172" t="s">
        <v>57</v>
      </c>
      <c r="C12" s="173" t="s">
        <v>58</v>
      </c>
      <c r="D12" s="174">
        <v>421692293.79000002</v>
      </c>
      <c r="E12" s="174">
        <v>0</v>
      </c>
      <c r="F12" s="174">
        <v>1655174.96</v>
      </c>
      <c r="G12" s="174">
        <v>24036094.120000001</v>
      </c>
      <c r="H12" s="174">
        <v>17683.439999999999</v>
      </c>
      <c r="I12" s="174">
        <v>0</v>
      </c>
      <c r="J12" s="174">
        <v>11465962.710000001</v>
      </c>
      <c r="K12" s="174">
        <v>4734365.7300000004</v>
      </c>
      <c r="L12" s="174">
        <v>0</v>
      </c>
      <c r="M12" s="175">
        <v>431200917.87</v>
      </c>
      <c r="N12" s="174">
        <v>362338642.63</v>
      </c>
      <c r="O12" s="176">
        <v>68862275.239999995</v>
      </c>
    </row>
    <row r="13" spans="2:15" ht="24.6" customHeight="1" thickBot="1" x14ac:dyDescent="0.35">
      <c r="B13" s="172" t="s">
        <v>59</v>
      </c>
      <c r="C13" s="173" t="s">
        <v>60</v>
      </c>
      <c r="D13" s="174">
        <v>23589353.690000001</v>
      </c>
      <c r="E13" s="174">
        <v>0</v>
      </c>
      <c r="F13" s="174">
        <v>7423</v>
      </c>
      <c r="G13" s="174">
        <v>4698408.59</v>
      </c>
      <c r="H13" s="174">
        <v>0</v>
      </c>
      <c r="I13" s="174">
        <v>0</v>
      </c>
      <c r="J13" s="174">
        <v>904142.38</v>
      </c>
      <c r="K13" s="174">
        <v>3066497.04</v>
      </c>
      <c r="L13" s="174">
        <v>0</v>
      </c>
      <c r="M13" s="175">
        <v>24324545.859999999</v>
      </c>
      <c r="N13" s="174">
        <v>17846106.719999999</v>
      </c>
      <c r="O13" s="176">
        <v>6478439.1399999997</v>
      </c>
    </row>
    <row r="14" spans="2:15" ht="24.6" customHeight="1" thickBot="1" x14ac:dyDescent="0.35">
      <c r="B14" s="172" t="s">
        <v>61</v>
      </c>
      <c r="C14" s="173" t="s">
        <v>62</v>
      </c>
      <c r="D14" s="174">
        <v>81263657.939999998</v>
      </c>
      <c r="E14" s="174">
        <v>0</v>
      </c>
      <c r="F14" s="174">
        <v>1758059.72</v>
      </c>
      <c r="G14" s="174">
        <v>3293373.52</v>
      </c>
      <c r="H14" s="174">
        <v>16578.330000000002</v>
      </c>
      <c r="I14" s="174">
        <v>0</v>
      </c>
      <c r="J14" s="174">
        <v>911140.45</v>
      </c>
      <c r="K14" s="174">
        <v>994748.1</v>
      </c>
      <c r="L14" s="174">
        <v>0</v>
      </c>
      <c r="M14" s="175">
        <v>84425780.959999993</v>
      </c>
      <c r="N14" s="174">
        <v>79418858.069999993</v>
      </c>
      <c r="O14" s="176">
        <v>5006922.8899999997</v>
      </c>
    </row>
    <row r="15" spans="2:15" ht="22.2" customHeight="1" thickBot="1" x14ac:dyDescent="0.35">
      <c r="B15" s="177" t="s">
        <v>18</v>
      </c>
      <c r="C15" s="173" t="s">
        <v>63</v>
      </c>
      <c r="D15" s="174">
        <v>2198430341.71</v>
      </c>
      <c r="E15" s="174">
        <v>0</v>
      </c>
      <c r="F15" s="174">
        <v>923490564.65999997</v>
      </c>
      <c r="G15" s="174">
        <v>136785046.06</v>
      </c>
      <c r="H15" s="174">
        <v>5101400</v>
      </c>
      <c r="I15" s="174">
        <v>0</v>
      </c>
      <c r="J15" s="174">
        <v>10948443.119999999</v>
      </c>
      <c r="K15" s="174">
        <v>359279424.99000001</v>
      </c>
      <c r="L15" s="174">
        <v>2017554.58</v>
      </c>
      <c r="M15" s="175">
        <v>2891561929.7399998</v>
      </c>
      <c r="N15" s="174">
        <v>0</v>
      </c>
      <c r="O15" s="176">
        <v>2891561929.7399998</v>
      </c>
    </row>
    <row r="16" spans="2:15" ht="31.8" customHeight="1" thickBot="1" x14ac:dyDescent="0.35">
      <c r="B16" s="177" t="s">
        <v>20</v>
      </c>
      <c r="C16" s="173" t="s">
        <v>64</v>
      </c>
      <c r="D16" s="174">
        <v>1011523.09</v>
      </c>
      <c r="E16" s="174">
        <v>0</v>
      </c>
      <c r="F16" s="174">
        <v>0</v>
      </c>
      <c r="G16" s="174">
        <v>0</v>
      </c>
      <c r="H16" s="174">
        <v>80793920.129999995</v>
      </c>
      <c r="I16" s="174">
        <v>0</v>
      </c>
      <c r="J16" s="174">
        <v>0</v>
      </c>
      <c r="K16" s="174">
        <v>0</v>
      </c>
      <c r="L16" s="174">
        <v>48663090.770000003</v>
      </c>
      <c r="M16" s="175">
        <v>33142352.449999999</v>
      </c>
      <c r="N16" s="174">
        <v>0</v>
      </c>
      <c r="O16" s="176">
        <v>33142352.449999999</v>
      </c>
    </row>
    <row r="17" spans="2:15" ht="20.399999999999999" customHeight="1" thickBot="1" x14ac:dyDescent="0.35">
      <c r="B17" s="177" t="s">
        <v>22</v>
      </c>
      <c r="C17" s="173" t="s">
        <v>65</v>
      </c>
      <c r="D17" s="174">
        <v>323281276.54000002</v>
      </c>
      <c r="E17" s="174">
        <v>0</v>
      </c>
      <c r="F17" s="174">
        <v>309048.39</v>
      </c>
      <c r="G17" s="174">
        <v>10115435.949999999</v>
      </c>
      <c r="H17" s="174">
        <v>0</v>
      </c>
      <c r="I17" s="174">
        <v>0</v>
      </c>
      <c r="J17" s="174">
        <v>705461.88</v>
      </c>
      <c r="K17" s="174">
        <v>4999.5600000000004</v>
      </c>
      <c r="L17" s="174">
        <v>0</v>
      </c>
      <c r="M17" s="175">
        <v>332995299.44</v>
      </c>
      <c r="N17" s="174">
        <v>304350578.48000002</v>
      </c>
      <c r="O17" s="176">
        <v>28644720.960000001</v>
      </c>
    </row>
    <row r="18" spans="2:15" ht="22.2" customHeight="1" thickBot="1" x14ac:dyDescent="0.35">
      <c r="B18" s="461" t="s">
        <v>66</v>
      </c>
      <c r="C18" s="462"/>
      <c r="D18" s="175">
        <v>26909468953.740002</v>
      </c>
      <c r="E18" s="175">
        <v>0</v>
      </c>
      <c r="F18" s="175">
        <v>938781027.55999994</v>
      </c>
      <c r="G18" s="175">
        <v>747735460.92999995</v>
      </c>
      <c r="H18" s="175">
        <v>1575016078.96</v>
      </c>
      <c r="I18" s="175">
        <v>0</v>
      </c>
      <c r="J18" s="175">
        <v>175278613.15000001</v>
      </c>
      <c r="K18" s="175">
        <v>748402017.39999998</v>
      </c>
      <c r="L18" s="175">
        <v>1546791326.1900001</v>
      </c>
      <c r="M18" s="175">
        <v>27700529564.450001</v>
      </c>
      <c r="N18" s="175">
        <v>4065553084.8899999</v>
      </c>
      <c r="O18" s="176">
        <v>23634976479.560001</v>
      </c>
    </row>
    <row r="19" spans="2:15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505057695.75999999</v>
      </c>
      <c r="H19" s="178" t="s">
        <v>68</v>
      </c>
      <c r="I19" s="178" t="s">
        <v>68</v>
      </c>
      <c r="J19" s="178" t="s">
        <v>68</v>
      </c>
      <c r="K19" s="179">
        <v>516531599.93000001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5" ht="6" customHeight="1" thickTop="1" x14ac:dyDescent="0.3"/>
    <row r="21" spans="2:15" ht="9.6" customHeight="1" x14ac:dyDescent="0.3">
      <c r="B21" s="181" t="s">
        <v>69</v>
      </c>
    </row>
    <row r="22" spans="2:15" ht="10.8" customHeight="1" x14ac:dyDescent="0.3">
      <c r="B22" s="181" t="s">
        <v>70</v>
      </c>
    </row>
    <row r="23" spans="2:15" ht="10.199999999999999" customHeight="1" x14ac:dyDescent="0.3">
      <c r="B23" s="181" t="s">
        <v>71</v>
      </c>
    </row>
    <row r="24" spans="2:15" ht="38.4" customHeight="1" x14ac:dyDescent="0.3"/>
    <row r="25" spans="2:15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5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showOutlineSymbols="0" workbookViewId="0">
      <selection activeCell="K4" sqref="K1:K65536"/>
    </sheetView>
  </sheetViews>
  <sheetFormatPr defaultColWidth="9.109375" defaultRowHeight="14.4" x14ac:dyDescent="0.3"/>
  <cols>
    <col min="1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2.6640625" style="67" customWidth="1"/>
    <col min="10" max="10" width="2.5546875" style="67" customWidth="1"/>
    <col min="11" max="11" width="13.44140625" style="67" bestFit="1" customWidth="1"/>
    <col min="12" max="16384" width="9.109375" style="67"/>
  </cols>
  <sheetData>
    <row r="2" spans="1:11" ht="15.6" customHeight="1" x14ac:dyDescent="0.3">
      <c r="A2" s="64"/>
      <c r="B2" s="473" t="s">
        <v>417</v>
      </c>
      <c r="C2" s="473"/>
      <c r="D2" s="65"/>
      <c r="E2" s="65"/>
      <c r="F2" s="65"/>
      <c r="G2" s="65"/>
      <c r="H2" s="66"/>
      <c r="I2" s="64"/>
    </row>
    <row r="3" spans="1:11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ht="16.2" customHeight="1" x14ac:dyDescent="0.3">
      <c r="A5" s="64"/>
      <c r="B5" s="474" t="s">
        <v>114</v>
      </c>
      <c r="C5" s="474"/>
      <c r="D5" s="474"/>
      <c r="E5" s="474"/>
      <c r="F5" s="474"/>
      <c r="G5" s="474"/>
      <c r="H5" s="474"/>
      <c r="I5" s="64"/>
    </row>
    <row r="6" spans="1:11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1" ht="30" thickTop="1" thickBot="1" x14ac:dyDescent="0.35">
      <c r="B7" s="69" t="s">
        <v>78</v>
      </c>
      <c r="C7" s="70" t="s">
        <v>116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1" ht="11.4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11" ht="26.4" customHeight="1" thickBot="1" x14ac:dyDescent="0.35">
      <c r="A9" s="94"/>
      <c r="B9" s="304">
        <v>1</v>
      </c>
      <c r="C9" s="305" t="s">
        <v>418</v>
      </c>
      <c r="D9" s="306">
        <v>464000</v>
      </c>
      <c r="E9" s="306">
        <v>0</v>
      </c>
      <c r="F9" s="306">
        <v>464000</v>
      </c>
      <c r="G9" s="306">
        <f t="shared" ref="G9:G14" si="0">D9+E9-F9</f>
        <v>0</v>
      </c>
      <c r="H9" s="307">
        <v>0</v>
      </c>
      <c r="I9" s="94"/>
      <c r="K9" s="80"/>
    </row>
    <row r="10" spans="1:11" ht="26.4" customHeight="1" thickBot="1" x14ac:dyDescent="0.35">
      <c r="B10" s="308">
        <v>2</v>
      </c>
      <c r="C10" s="309" t="s">
        <v>419</v>
      </c>
      <c r="D10" s="310">
        <v>166701.35</v>
      </c>
      <c r="E10" s="310">
        <v>26089.52</v>
      </c>
      <c r="F10" s="310">
        <v>53861.91</v>
      </c>
      <c r="G10" s="306">
        <f t="shared" si="0"/>
        <v>138928.95999999999</v>
      </c>
      <c r="H10" s="311">
        <v>1159.97</v>
      </c>
      <c r="I10" s="94"/>
      <c r="K10" s="80"/>
    </row>
    <row r="11" spans="1:11" ht="26.4" customHeight="1" thickBot="1" x14ac:dyDescent="0.35">
      <c r="B11" s="308">
        <v>3</v>
      </c>
      <c r="C11" s="309" t="s">
        <v>420</v>
      </c>
      <c r="D11" s="306">
        <v>535477497.61999995</v>
      </c>
      <c r="E11" s="306">
        <v>216787239.49000001</v>
      </c>
      <c r="F11" s="306">
        <v>26802073.239999998</v>
      </c>
      <c r="G11" s="306">
        <f t="shared" si="0"/>
        <v>725462663.86999989</v>
      </c>
      <c r="H11" s="311">
        <v>699927709.11000001</v>
      </c>
      <c r="I11" s="94"/>
      <c r="K11" s="80"/>
    </row>
    <row r="12" spans="1:11" ht="26.4" customHeight="1" thickBot="1" x14ac:dyDescent="0.35">
      <c r="B12" s="308">
        <v>4</v>
      </c>
      <c r="C12" s="309" t="s">
        <v>421</v>
      </c>
      <c r="D12" s="310">
        <v>305195.2</v>
      </c>
      <c r="E12" s="310">
        <v>0</v>
      </c>
      <c r="F12" s="310">
        <v>7515.2</v>
      </c>
      <c r="G12" s="306">
        <f t="shared" si="0"/>
        <v>297680</v>
      </c>
      <c r="H12" s="311">
        <v>0</v>
      </c>
      <c r="I12" s="94"/>
      <c r="K12" s="80"/>
    </row>
    <row r="13" spans="1:11" ht="26.4" customHeight="1" thickBot="1" x14ac:dyDescent="0.35">
      <c r="B13" s="308">
        <v>5</v>
      </c>
      <c r="C13" s="309" t="s">
        <v>422</v>
      </c>
      <c r="D13" s="310">
        <v>15396299.459999999</v>
      </c>
      <c r="E13" s="310">
        <v>631231.67000000004</v>
      </c>
      <c r="F13" s="310">
        <v>5212132.93</v>
      </c>
      <c r="G13" s="306">
        <f t="shared" si="0"/>
        <v>10815398.199999999</v>
      </c>
      <c r="H13" s="311">
        <v>3822712.04</v>
      </c>
      <c r="I13" s="94"/>
      <c r="K13" s="80"/>
    </row>
    <row r="14" spans="1:11" ht="31.2" customHeight="1" thickBot="1" x14ac:dyDescent="0.35">
      <c r="B14" s="312"/>
      <c r="C14" s="299" t="s">
        <v>89</v>
      </c>
      <c r="D14" s="90">
        <f>SUM(D9:D13)</f>
        <v>551809693.63</v>
      </c>
      <c r="E14" s="90">
        <f>SUM(E9:E13)</f>
        <v>217444560.68000001</v>
      </c>
      <c r="F14" s="90">
        <f>SUM(F9:F13)</f>
        <v>32539583.279999997</v>
      </c>
      <c r="G14" s="90">
        <f t="shared" si="0"/>
        <v>736714671.02999997</v>
      </c>
      <c r="H14" s="91">
        <f>SUM(H9:H13)</f>
        <v>703751581.12</v>
      </c>
      <c r="I14" s="94"/>
      <c r="K14" s="80"/>
    </row>
    <row r="15" spans="1:11" ht="15" thickTop="1" x14ac:dyDescent="0.3">
      <c r="B15" s="94"/>
      <c r="C15" s="94"/>
      <c r="D15" s="94"/>
      <c r="E15" s="94"/>
      <c r="F15" s="94"/>
      <c r="G15" s="94"/>
      <c r="H15" s="94"/>
    </row>
    <row r="17" spans="3:9" x14ac:dyDescent="0.3">
      <c r="C17" s="95" t="s">
        <v>90</v>
      </c>
      <c r="D17" s="95"/>
      <c r="E17" s="95" t="s">
        <v>91</v>
      </c>
      <c r="F17" s="95"/>
      <c r="G17" s="443" t="s">
        <v>122</v>
      </c>
      <c r="H17" s="443"/>
    </row>
    <row r="18" spans="3:9" ht="34.799999999999997" customHeight="1" x14ac:dyDescent="0.3">
      <c r="C18" s="97" t="s">
        <v>74</v>
      </c>
      <c r="D18" s="98"/>
      <c r="E18" s="97" t="s">
        <v>75</v>
      </c>
      <c r="F18" s="98"/>
      <c r="G18" s="470" t="s">
        <v>76</v>
      </c>
      <c r="H18" s="470"/>
    </row>
    <row r="20" spans="3:9" x14ac:dyDescent="0.3">
      <c r="D20" s="80"/>
      <c r="E20" s="80"/>
      <c r="F20" s="80"/>
      <c r="G20" s="80"/>
      <c r="H20" s="80"/>
      <c r="I20" s="80"/>
    </row>
    <row r="33" spans="1:9" ht="16.2" customHeight="1" x14ac:dyDescent="0.3"/>
    <row r="34" spans="1:9" x14ac:dyDescent="0.3">
      <c r="A34" s="64"/>
      <c r="B34" s="103"/>
      <c r="C34" s="103"/>
      <c r="D34" s="103"/>
      <c r="E34" s="103"/>
      <c r="F34" s="103"/>
      <c r="G34" s="103"/>
      <c r="H34" s="103"/>
      <c r="I34" s="64"/>
    </row>
  </sheetData>
  <mergeCells count="4">
    <mergeCell ref="B2:C3"/>
    <mergeCell ref="B5:H5"/>
    <mergeCell ref="G17:H17"/>
    <mergeCell ref="G18:H18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showOutlineSymbols="0" topLeftCell="C1" workbookViewId="0">
      <selection activeCell="K15" sqref="K15"/>
    </sheetView>
  </sheetViews>
  <sheetFormatPr defaultColWidth="9.109375" defaultRowHeight="14.4" x14ac:dyDescent="0.3"/>
  <cols>
    <col min="1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0" width="2.33203125" style="67" customWidth="1"/>
    <col min="11" max="11" width="15.77734375" style="67" customWidth="1"/>
    <col min="12" max="16384" width="9.109375" style="67"/>
  </cols>
  <sheetData>
    <row r="2" spans="1:11" ht="15.6" customHeight="1" x14ac:dyDescent="0.3">
      <c r="A2" s="64"/>
      <c r="B2" s="473" t="s">
        <v>417</v>
      </c>
      <c r="C2" s="473"/>
      <c r="D2" s="65"/>
      <c r="E2" s="65"/>
      <c r="F2" s="65"/>
      <c r="G2" s="65"/>
      <c r="H2" s="66"/>
      <c r="I2" s="64"/>
    </row>
    <row r="3" spans="1:11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ht="17.399999999999999" customHeight="1" x14ac:dyDescent="0.3">
      <c r="A5" s="64"/>
      <c r="B5" s="481" t="s">
        <v>120</v>
      </c>
      <c r="C5" s="481"/>
      <c r="D5" s="481"/>
      <c r="E5" s="481"/>
      <c r="F5" s="481"/>
      <c r="G5" s="481"/>
      <c r="H5" s="481"/>
      <c r="I5" s="64"/>
    </row>
    <row r="6" spans="1:11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1" ht="30" thickTop="1" thickBot="1" x14ac:dyDescent="0.35">
      <c r="B7" s="69" t="s">
        <v>78</v>
      </c>
      <c r="C7" s="70" t="s">
        <v>121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1" ht="11.4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11" ht="25.2" customHeight="1" thickBot="1" x14ac:dyDescent="0.35">
      <c r="A9" s="94"/>
      <c r="B9" s="304">
        <v>1</v>
      </c>
      <c r="C9" s="305" t="s">
        <v>418</v>
      </c>
      <c r="D9" s="306">
        <v>5496281.4199999999</v>
      </c>
      <c r="E9" s="306">
        <v>464000</v>
      </c>
      <c r="F9" s="306">
        <v>0.11</v>
      </c>
      <c r="G9" s="306">
        <f>D9+E9-F9</f>
        <v>5960281.3099999996</v>
      </c>
      <c r="H9" s="307">
        <v>4598989.01</v>
      </c>
      <c r="I9" s="94"/>
      <c r="K9" s="80"/>
    </row>
    <row r="10" spans="1:11" ht="25.2" customHeight="1" thickBot="1" x14ac:dyDescent="0.35">
      <c r="B10" s="308">
        <v>2</v>
      </c>
      <c r="C10" s="309" t="s">
        <v>420</v>
      </c>
      <c r="D10" s="310">
        <v>1114630435.8699999</v>
      </c>
      <c r="E10" s="310">
        <v>183540427.53</v>
      </c>
      <c r="F10" s="310">
        <v>39287141.689999998</v>
      </c>
      <c r="G10" s="306">
        <f>D10+E10-F10</f>
        <v>1258883721.7099998</v>
      </c>
      <c r="H10" s="311">
        <v>638994259.96000004</v>
      </c>
      <c r="I10" s="94"/>
      <c r="K10" s="80"/>
    </row>
    <row r="11" spans="1:11" ht="25.2" customHeight="1" thickBot="1" x14ac:dyDescent="0.35">
      <c r="B11" s="308">
        <v>3</v>
      </c>
      <c r="C11" s="309" t="s">
        <v>421</v>
      </c>
      <c r="D11" s="310">
        <v>561248461.88999999</v>
      </c>
      <c r="E11" s="310">
        <v>234000</v>
      </c>
      <c r="F11" s="310"/>
      <c r="G11" s="306">
        <f>D11+E11-F11</f>
        <v>561482461.88999999</v>
      </c>
      <c r="H11" s="311">
        <v>300755021.04000002</v>
      </c>
      <c r="I11" s="94"/>
      <c r="K11" s="80"/>
    </row>
    <row r="12" spans="1:11" ht="25.2" customHeight="1" thickBot="1" x14ac:dyDescent="0.35">
      <c r="B12" s="308">
        <v>4</v>
      </c>
      <c r="C12" s="309" t="s">
        <v>422</v>
      </c>
      <c r="D12" s="310">
        <v>6604954.25</v>
      </c>
      <c r="E12" s="310"/>
      <c r="F12" s="310">
        <v>6604954.25</v>
      </c>
      <c r="G12" s="306">
        <f>D12+E12-F12</f>
        <v>0</v>
      </c>
      <c r="H12" s="311">
        <v>0</v>
      </c>
      <c r="I12" s="94"/>
      <c r="K12" s="80"/>
    </row>
    <row r="13" spans="1:11" ht="25.2" customHeight="1" thickBot="1" x14ac:dyDescent="0.35">
      <c r="B13" s="308">
        <v>5</v>
      </c>
      <c r="C13" s="309" t="s">
        <v>423</v>
      </c>
      <c r="D13" s="310">
        <v>2532070.58</v>
      </c>
      <c r="E13" s="310"/>
      <c r="F13" s="310"/>
      <c r="G13" s="306">
        <f>D13+E13-F13</f>
        <v>2532070.58</v>
      </c>
      <c r="H13" s="311">
        <v>1750621.1</v>
      </c>
      <c r="I13" s="94"/>
      <c r="K13" s="80"/>
    </row>
    <row r="14" spans="1:11" ht="33" customHeight="1" thickBot="1" x14ac:dyDescent="0.35">
      <c r="B14" s="312"/>
      <c r="C14" s="299" t="s">
        <v>89</v>
      </c>
      <c r="D14" s="90">
        <f>SUM(D9:D13)</f>
        <v>1690512204.0099998</v>
      </c>
      <c r="E14" s="90">
        <f>SUM(E9:E13)</f>
        <v>184238427.53</v>
      </c>
      <c r="F14" s="90">
        <f>SUM(F9:F13)</f>
        <v>45892096.049999997</v>
      </c>
      <c r="G14" s="90">
        <f>SUM(G9:G13)</f>
        <v>1828858535.4899998</v>
      </c>
      <c r="H14" s="91">
        <f>SUM(H9:H13)</f>
        <v>946098891.11000001</v>
      </c>
      <c r="I14" s="94"/>
      <c r="K14" s="80"/>
    </row>
    <row r="15" spans="1:11" ht="15" thickTop="1" x14ac:dyDescent="0.3">
      <c r="B15" s="94"/>
      <c r="C15" s="94"/>
      <c r="D15" s="94"/>
      <c r="E15" s="94"/>
      <c r="F15" s="94"/>
      <c r="G15" s="94"/>
      <c r="H15" s="94"/>
    </row>
    <row r="17" spans="3:9" x14ac:dyDescent="0.3">
      <c r="C17" s="95" t="s">
        <v>90</v>
      </c>
      <c r="D17" s="95"/>
      <c r="E17" s="95" t="s">
        <v>91</v>
      </c>
      <c r="F17" s="95"/>
      <c r="G17" s="443" t="s">
        <v>122</v>
      </c>
      <c r="H17" s="443"/>
    </row>
    <row r="18" spans="3:9" ht="34.799999999999997" customHeight="1" x14ac:dyDescent="0.3">
      <c r="C18" s="97" t="s">
        <v>74</v>
      </c>
      <c r="D18" s="98"/>
      <c r="E18" s="97" t="s">
        <v>75</v>
      </c>
      <c r="F18" s="98"/>
      <c r="G18" s="470" t="s">
        <v>76</v>
      </c>
      <c r="H18" s="470"/>
    </row>
    <row r="21" spans="3:9" x14ac:dyDescent="0.3">
      <c r="D21" s="80"/>
      <c r="E21" s="80"/>
      <c r="F21" s="80"/>
      <c r="G21" s="80"/>
      <c r="H21" s="80"/>
      <c r="I21" s="80"/>
    </row>
    <row r="33" spans="1:9" ht="16.2" customHeight="1" x14ac:dyDescent="0.3"/>
    <row r="34" spans="1:9" x14ac:dyDescent="0.3">
      <c r="A34" s="64"/>
      <c r="B34" s="103"/>
      <c r="C34" s="103"/>
      <c r="D34" s="103"/>
      <c r="E34" s="103"/>
      <c r="F34" s="103"/>
      <c r="G34" s="103"/>
      <c r="H34" s="103"/>
      <c r="I34" s="64"/>
    </row>
  </sheetData>
  <mergeCells count="4">
    <mergeCell ref="B2:C3"/>
    <mergeCell ref="B5:H5"/>
    <mergeCell ref="G17:H17"/>
    <mergeCell ref="G18:H18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9"/>
  <sheetViews>
    <sheetView showGridLines="0" showOutlineSymbols="0" zoomScale="90" workbookViewId="0">
      <selection activeCell="R1" sqref="R1:T655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3.2187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0.8867187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0.77734375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6" width="2.44140625" style="67" customWidth="1"/>
    <col min="17" max="17" width="2.6640625" style="67" customWidth="1"/>
    <col min="18" max="18" width="13.44140625" style="67" customWidth="1"/>
    <col min="19" max="19" width="16.88671875" style="67" customWidth="1"/>
    <col min="20" max="16384" width="9.109375" style="67"/>
  </cols>
  <sheetData>
    <row r="2" spans="2:19" x14ac:dyDescent="0.3">
      <c r="B2" s="455" t="s">
        <v>424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3034399.96</v>
      </c>
      <c r="E8" s="174">
        <v>0</v>
      </c>
      <c r="F8" s="174">
        <v>100042.76</v>
      </c>
      <c r="G8" s="174">
        <v>4150</v>
      </c>
      <c r="H8" s="174">
        <v>0</v>
      </c>
      <c r="I8" s="174">
        <v>0</v>
      </c>
      <c r="J8" s="174">
        <v>357909.07</v>
      </c>
      <c r="K8" s="174">
        <v>0</v>
      </c>
      <c r="L8" s="174">
        <v>0</v>
      </c>
      <c r="M8" s="175">
        <v>2780683.65</v>
      </c>
      <c r="N8" s="174">
        <v>2424027.8199999998</v>
      </c>
      <c r="O8" s="176">
        <v>356655.83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0</v>
      </c>
      <c r="N9" s="174">
        <v>0</v>
      </c>
      <c r="O9" s="176">
        <v>0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27559.39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27559.39</v>
      </c>
      <c r="N11" s="174">
        <v>11139.29</v>
      </c>
      <c r="O11" s="176">
        <v>16420.099999999999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1817105.93</v>
      </c>
      <c r="E12" s="174">
        <v>0</v>
      </c>
      <c r="F12" s="174">
        <v>98118.33</v>
      </c>
      <c r="G12" s="174">
        <v>0</v>
      </c>
      <c r="H12" s="174">
        <v>0</v>
      </c>
      <c r="I12" s="174">
        <v>0</v>
      </c>
      <c r="J12" s="174">
        <v>294548.95</v>
      </c>
      <c r="K12" s="174">
        <v>0</v>
      </c>
      <c r="L12" s="174">
        <v>0</v>
      </c>
      <c r="M12" s="175">
        <v>1620675.31</v>
      </c>
      <c r="N12" s="174">
        <v>1355289.92</v>
      </c>
      <c r="O12" s="176">
        <v>265385.39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91101.65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91101.65</v>
      </c>
      <c r="N13" s="174">
        <v>67501.53</v>
      </c>
      <c r="O13" s="176">
        <v>23600.12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1098632.99</v>
      </c>
      <c r="E14" s="174">
        <v>0</v>
      </c>
      <c r="F14" s="174">
        <v>1924.43</v>
      </c>
      <c r="G14" s="313">
        <v>4150</v>
      </c>
      <c r="H14" s="174">
        <v>0</v>
      </c>
      <c r="I14" s="174">
        <v>0</v>
      </c>
      <c r="J14" s="174">
        <v>63360.12</v>
      </c>
      <c r="K14" s="174">
        <v>0</v>
      </c>
      <c r="L14" s="174">
        <v>0</v>
      </c>
      <c r="M14" s="175">
        <v>1041347.3</v>
      </c>
      <c r="N14" s="174">
        <v>990097.08</v>
      </c>
      <c r="O14" s="176">
        <v>51250.22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154581.48000000001</v>
      </c>
      <c r="G15" s="174">
        <v>0</v>
      </c>
      <c r="H15" s="174">
        <v>0</v>
      </c>
      <c r="I15" s="174">
        <v>0</v>
      </c>
      <c r="J15" s="174">
        <v>0</v>
      </c>
      <c r="K15" s="174">
        <v>154581.48000000001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3239447.21</v>
      </c>
      <c r="E17" s="174">
        <v>0</v>
      </c>
      <c r="F17" s="174">
        <v>56463.15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3295910.36</v>
      </c>
      <c r="N17" s="174">
        <v>3239447.21</v>
      </c>
      <c r="O17" s="176">
        <v>56463.15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6273847.1699999999</v>
      </c>
      <c r="E18" s="175">
        <v>0</v>
      </c>
      <c r="F18" s="175">
        <v>311087.39</v>
      </c>
      <c r="G18" s="175">
        <v>4150</v>
      </c>
      <c r="H18" s="175">
        <v>0</v>
      </c>
      <c r="I18" s="175">
        <v>0</v>
      </c>
      <c r="J18" s="175">
        <v>357909.07</v>
      </c>
      <c r="K18" s="175">
        <v>154581.48000000001</v>
      </c>
      <c r="L18" s="175">
        <v>0</v>
      </c>
      <c r="M18" s="175">
        <v>6076594.0099999998</v>
      </c>
      <c r="N18" s="175">
        <v>5663475.0300000003</v>
      </c>
      <c r="O18" s="176">
        <v>413118.98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4150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9" spans="1:19" x14ac:dyDescent="0.3">
      <c r="A29" s="101"/>
    </row>
    <row r="30" spans="1:19" x14ac:dyDescent="0.3">
      <c r="A30" s="102"/>
      <c r="C30" s="102"/>
    </row>
    <row r="31" spans="1:19" x14ac:dyDescent="0.3">
      <c r="B31" s="285"/>
    </row>
    <row r="36" spans="1:2" x14ac:dyDescent="0.3">
      <c r="A36" s="102"/>
    </row>
    <row r="37" spans="1:2" x14ac:dyDescent="0.3">
      <c r="B37" s="285"/>
    </row>
    <row r="39" spans="1:2" x14ac:dyDescent="0.3">
      <c r="B39" s="28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showGridLines="0" showOutlineSymbols="0" topLeftCell="G1" zoomScale="90" workbookViewId="0">
      <selection activeCell="S13" sqref="S13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3.21875" style="67" customWidth="1"/>
    <col min="5" max="5" width="10" style="67" bestFit="1" customWidth="1"/>
    <col min="6" max="6" width="12.88671875" style="67" customWidth="1"/>
    <col min="7" max="8" width="13.554687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0.77734375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6" width="1.77734375" style="67" customWidth="1"/>
    <col min="17" max="17" width="1" style="67" customWidth="1"/>
    <col min="18" max="19" width="12.5546875" style="67" bestFit="1" customWidth="1"/>
    <col min="20" max="16384" width="9.109375" style="67"/>
  </cols>
  <sheetData>
    <row r="2" spans="2:19" x14ac:dyDescent="0.3">
      <c r="B2" s="455" t="s">
        <v>425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4600411.92</v>
      </c>
      <c r="E8" s="174">
        <v>0</v>
      </c>
      <c r="F8" s="174">
        <v>37906.79</v>
      </c>
      <c r="G8" s="174">
        <v>112196.42</v>
      </c>
      <c r="H8" s="174">
        <v>11625</v>
      </c>
      <c r="I8" s="174">
        <v>0</v>
      </c>
      <c r="J8" s="174">
        <v>530600.21</v>
      </c>
      <c r="K8" s="174">
        <v>115900</v>
      </c>
      <c r="L8" s="174">
        <v>0</v>
      </c>
      <c r="M8" s="175">
        <v>4115639.92</v>
      </c>
      <c r="N8" s="174">
        <v>3868556.71</v>
      </c>
      <c r="O8" s="176">
        <v>247083.21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0</v>
      </c>
      <c r="N9" s="174">
        <v>0</v>
      </c>
      <c r="O9" s="176">
        <v>0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0</v>
      </c>
      <c r="N11" s="174">
        <v>0</v>
      </c>
      <c r="O11" s="176">
        <v>0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2150866.4700000002</v>
      </c>
      <c r="E12" s="174">
        <v>0</v>
      </c>
      <c r="F12" s="174">
        <v>8224</v>
      </c>
      <c r="G12" s="174">
        <v>109707.31</v>
      </c>
      <c r="H12" s="174">
        <v>11275</v>
      </c>
      <c r="I12" s="174">
        <v>0</v>
      </c>
      <c r="J12" s="174">
        <v>340186.68</v>
      </c>
      <c r="K12" s="174">
        <v>0</v>
      </c>
      <c r="L12" s="174">
        <v>0</v>
      </c>
      <c r="M12" s="175">
        <v>1939886.1</v>
      </c>
      <c r="N12" s="174">
        <v>1816762.49</v>
      </c>
      <c r="O12" s="176">
        <v>123123.61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1987312.38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183462.52</v>
      </c>
      <c r="K13" s="174">
        <v>115900</v>
      </c>
      <c r="L13" s="174">
        <v>0</v>
      </c>
      <c r="M13" s="175">
        <v>1687949.86</v>
      </c>
      <c r="N13" s="174">
        <v>1563990.26</v>
      </c>
      <c r="O13" s="176">
        <v>123959.6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462233.07</v>
      </c>
      <c r="E14" s="174">
        <v>0</v>
      </c>
      <c r="F14" s="174">
        <v>29682.79</v>
      </c>
      <c r="G14" s="174">
        <v>2489.11</v>
      </c>
      <c r="H14" s="174">
        <v>350</v>
      </c>
      <c r="I14" s="174">
        <v>0</v>
      </c>
      <c r="J14" s="174">
        <v>6951.01</v>
      </c>
      <c r="K14" s="174">
        <v>0</v>
      </c>
      <c r="L14" s="174">
        <v>0</v>
      </c>
      <c r="M14" s="175">
        <v>487803.96</v>
      </c>
      <c r="N14" s="174">
        <v>487803.96</v>
      </c>
      <c r="O14" s="176">
        <v>0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2661400.88</v>
      </c>
      <c r="E15" s="174">
        <v>0</v>
      </c>
      <c r="F15" s="174">
        <v>1604221.47</v>
      </c>
      <c r="G15" s="174">
        <v>0</v>
      </c>
      <c r="H15" s="174">
        <v>0</v>
      </c>
      <c r="I15" s="174">
        <v>0</v>
      </c>
      <c r="J15" s="174">
        <v>0</v>
      </c>
      <c r="K15" s="174">
        <v>447199.76</v>
      </c>
      <c r="L15" s="174">
        <v>0</v>
      </c>
      <c r="M15" s="175">
        <v>3818422.59</v>
      </c>
      <c r="N15" s="174">
        <v>0</v>
      </c>
      <c r="O15" s="176">
        <v>3818422.59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39975</v>
      </c>
      <c r="I16" s="174">
        <v>0</v>
      </c>
      <c r="J16" s="174">
        <v>0</v>
      </c>
      <c r="K16" s="174">
        <v>0</v>
      </c>
      <c r="L16" s="174">
        <v>39975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872145.15</v>
      </c>
      <c r="E17" s="174">
        <v>0</v>
      </c>
      <c r="F17" s="174">
        <v>0</v>
      </c>
      <c r="G17" s="174">
        <v>137888.76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1010033.91</v>
      </c>
      <c r="N17" s="174">
        <v>873670.14</v>
      </c>
      <c r="O17" s="176">
        <v>136363.76999999999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8133957.9500000002</v>
      </c>
      <c r="E18" s="175">
        <v>0</v>
      </c>
      <c r="F18" s="175">
        <v>1642128.26</v>
      </c>
      <c r="G18" s="175">
        <v>250085.18</v>
      </c>
      <c r="H18" s="175">
        <v>51600</v>
      </c>
      <c r="I18" s="175">
        <v>0</v>
      </c>
      <c r="J18" s="175">
        <v>530600.21</v>
      </c>
      <c r="K18" s="175">
        <v>563099.76</v>
      </c>
      <c r="L18" s="175">
        <v>39975</v>
      </c>
      <c r="M18" s="175">
        <v>8944096.4199999999</v>
      </c>
      <c r="N18" s="175">
        <v>4742226.8499999996</v>
      </c>
      <c r="O18" s="176">
        <v>4201869.57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238647.74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9" spans="1:19" x14ac:dyDescent="0.3">
      <c r="A29" s="101"/>
    </row>
    <row r="30" spans="1:19" x14ac:dyDescent="0.3">
      <c r="A30" s="102"/>
      <c r="B30" s="102"/>
    </row>
    <row r="31" spans="1:19" x14ac:dyDescent="0.3">
      <c r="B31" s="285"/>
    </row>
    <row r="32" spans="1:19" x14ac:dyDescent="0.3">
      <c r="C32" s="101"/>
    </row>
    <row r="33" spans="1:3" x14ac:dyDescent="0.3">
      <c r="C33" s="101"/>
    </row>
    <row r="34" spans="1:3" x14ac:dyDescent="0.3">
      <c r="C34" s="101"/>
    </row>
    <row r="35" spans="1:3" x14ac:dyDescent="0.3">
      <c r="B35" s="285"/>
    </row>
    <row r="36" spans="1:3" x14ac:dyDescent="0.3">
      <c r="C36" s="101"/>
    </row>
    <row r="37" spans="1:3" x14ac:dyDescent="0.3">
      <c r="C37" s="101"/>
    </row>
    <row r="38" spans="1:3" x14ac:dyDescent="0.3">
      <c r="B38" s="101"/>
    </row>
    <row r="39" spans="1:3" x14ac:dyDescent="0.3">
      <c r="C39" s="101"/>
    </row>
    <row r="40" spans="1:3" x14ac:dyDescent="0.3">
      <c r="C40" s="101"/>
    </row>
    <row r="41" spans="1:3" x14ac:dyDescent="0.3">
      <c r="A41" s="102"/>
    </row>
    <row r="42" spans="1:3" x14ac:dyDescent="0.3">
      <c r="B42" s="285"/>
    </row>
    <row r="43" spans="1:3" x14ac:dyDescent="0.3">
      <c r="C43" s="101"/>
    </row>
    <row r="44" spans="1:3" x14ac:dyDescent="0.3">
      <c r="B44" s="285"/>
    </row>
    <row r="45" spans="1:3" x14ac:dyDescent="0.3">
      <c r="C45" s="101"/>
    </row>
    <row r="46" spans="1:3" x14ac:dyDescent="0.3">
      <c r="C46" s="101"/>
    </row>
    <row r="47" spans="1:3" x14ac:dyDescent="0.3">
      <c r="C47" s="101"/>
    </row>
    <row r="48" spans="1:3" x14ac:dyDescent="0.3">
      <c r="B48" s="285"/>
    </row>
    <row r="49" spans="3:3" x14ac:dyDescent="0.3">
      <c r="C49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showOutlineSymbols="0" zoomScale="70" zoomScaleNormal="70" workbookViewId="0">
      <selection activeCell="O22" sqref="O22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4.88671875" style="67" customWidth="1"/>
    <col min="4" max="4" width="16.21875" style="67" customWidth="1"/>
    <col min="5" max="5" width="10.44140625" style="67" bestFit="1" customWidth="1"/>
    <col min="6" max="6" width="12.88671875" style="67" customWidth="1"/>
    <col min="7" max="7" width="14.21875" style="67" customWidth="1"/>
    <col min="8" max="8" width="11.44140625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12.6640625" style="67" customWidth="1"/>
    <col min="13" max="13" width="15.77734375" style="67" customWidth="1"/>
    <col min="14" max="14" width="15.44140625" style="67" customWidth="1"/>
    <col min="15" max="15" width="15.88671875" style="67" customWidth="1"/>
    <col min="16" max="16" width="3.6640625" style="67" customWidth="1"/>
    <col min="17" max="17" width="2.33203125" style="67" customWidth="1"/>
    <col min="18" max="18" width="14.88671875" style="67" bestFit="1" customWidth="1"/>
    <col min="19" max="19" width="15.109375" style="67" customWidth="1"/>
    <col min="20" max="16384" width="9.109375" style="67"/>
  </cols>
  <sheetData>
    <row r="2" spans="2:19" x14ac:dyDescent="0.3">
      <c r="B2" s="455" t="s">
        <v>426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56905578.130000003</v>
      </c>
      <c r="E8" s="174">
        <v>0</v>
      </c>
      <c r="F8" s="174">
        <v>209648.13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5">
        <v>57115226.259999998</v>
      </c>
      <c r="N8" s="174">
        <v>25463111.300000001</v>
      </c>
      <c r="O8" s="176">
        <v>31652114.960000001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3320843.98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3320843.98</v>
      </c>
      <c r="N9" s="174">
        <v>603137.69999999995</v>
      </c>
      <c r="O9" s="176">
        <v>2717706.28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39814278.609999999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39814278.609999999</v>
      </c>
      <c r="N11" s="174">
        <v>11126409.93</v>
      </c>
      <c r="O11" s="176">
        <v>28687868.68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12522309.02</v>
      </c>
      <c r="E12" s="174">
        <v>0</v>
      </c>
      <c r="F12" s="174">
        <v>208061.13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12730370.15</v>
      </c>
      <c r="N12" s="174">
        <v>12501766.48</v>
      </c>
      <c r="O12" s="176">
        <v>228603.67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89680.49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89680.49</v>
      </c>
      <c r="N13" s="174">
        <v>71744.160000000003</v>
      </c>
      <c r="O13" s="176">
        <v>17936.330000000002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1158466.03</v>
      </c>
      <c r="E14" s="174">
        <v>0</v>
      </c>
      <c r="F14" s="174">
        <v>1587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1160053.03</v>
      </c>
      <c r="N14" s="174">
        <v>1160053.03</v>
      </c>
      <c r="O14" s="176">
        <v>0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1268198.3</v>
      </c>
      <c r="E15" s="174">
        <v>0</v>
      </c>
      <c r="F15" s="174">
        <v>488950.59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270714.76</v>
      </c>
      <c r="M15" s="175">
        <v>1486434.13</v>
      </c>
      <c r="N15" s="174">
        <v>0</v>
      </c>
      <c r="O15" s="176">
        <v>1486434.13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113928012.34999999</v>
      </c>
      <c r="E17" s="174">
        <v>0</v>
      </c>
      <c r="F17" s="174">
        <v>105000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114033012.34999999</v>
      </c>
      <c r="N17" s="174">
        <v>113129852.25</v>
      </c>
      <c r="O17" s="176">
        <v>903160.1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172101788.78</v>
      </c>
      <c r="E18" s="175">
        <v>0</v>
      </c>
      <c r="F18" s="175">
        <v>803598.72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270714.76</v>
      </c>
      <c r="M18" s="175">
        <v>172634672.74000001</v>
      </c>
      <c r="N18" s="175">
        <v>138592963.55000001</v>
      </c>
      <c r="O18" s="176">
        <v>34041709.189999998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30" spans="1:19" x14ac:dyDescent="0.3">
      <c r="A30" s="101"/>
    </row>
    <row r="31" spans="1:19" x14ac:dyDescent="0.3">
      <c r="A31" s="101"/>
    </row>
    <row r="32" spans="1:19" x14ac:dyDescent="0.3">
      <c r="B32" s="101"/>
    </row>
    <row r="33" spans="1:3" x14ac:dyDescent="0.3">
      <c r="C33" s="101"/>
    </row>
    <row r="34" spans="1:3" x14ac:dyDescent="0.3">
      <c r="C34" s="101"/>
    </row>
    <row r="35" spans="1:3" x14ac:dyDescent="0.3">
      <c r="C35" s="101"/>
    </row>
    <row r="36" spans="1:3" x14ac:dyDescent="0.3">
      <c r="A36" s="101"/>
    </row>
    <row r="37" spans="1:3" x14ac:dyDescent="0.3">
      <c r="B37" s="101"/>
    </row>
    <row r="38" spans="1:3" x14ac:dyDescent="0.3">
      <c r="C38" s="101"/>
    </row>
    <row r="39" spans="1:3" x14ac:dyDescent="0.3">
      <c r="C39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9"/>
  <sheetViews>
    <sheetView showGridLines="0" showOutlineSymbols="0" topLeftCell="F1" zoomScale="90" workbookViewId="0">
      <selection activeCell="R16" sqref="R1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3.2187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1.2187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1.21875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6" width="3.6640625" style="67" customWidth="1"/>
    <col min="17" max="17" width="2.5546875" style="67" customWidth="1"/>
    <col min="18" max="18" width="16.44140625" style="67" customWidth="1"/>
    <col min="19" max="19" width="14.33203125" style="67" customWidth="1"/>
    <col min="20" max="16384" width="9.109375" style="67"/>
  </cols>
  <sheetData>
    <row r="2" spans="2:19" x14ac:dyDescent="0.3">
      <c r="B2" s="455" t="s">
        <v>427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2290150.2599999998</v>
      </c>
      <c r="E8" s="174">
        <v>0</v>
      </c>
      <c r="F8" s="174">
        <v>23252.06</v>
      </c>
      <c r="G8" s="174">
        <v>143276.54999999999</v>
      </c>
      <c r="H8" s="174">
        <v>0</v>
      </c>
      <c r="I8" s="174">
        <v>0</v>
      </c>
      <c r="J8" s="174">
        <v>77762.41</v>
      </c>
      <c r="K8" s="174">
        <v>0</v>
      </c>
      <c r="L8" s="174">
        <v>0</v>
      </c>
      <c r="M8" s="175">
        <v>2378916.46</v>
      </c>
      <c r="N8" s="174">
        <v>2128623.25</v>
      </c>
      <c r="O8" s="176">
        <v>250293.21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0</v>
      </c>
      <c r="N9" s="174">
        <v>0</v>
      </c>
      <c r="O9" s="176">
        <v>0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0</v>
      </c>
      <c r="N11" s="174">
        <v>0</v>
      </c>
      <c r="O11" s="176">
        <v>0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2031667.39</v>
      </c>
      <c r="E12" s="174">
        <v>0</v>
      </c>
      <c r="F12" s="174">
        <v>0</v>
      </c>
      <c r="G12" s="174">
        <v>143276.54999999999</v>
      </c>
      <c r="H12" s="174">
        <v>0</v>
      </c>
      <c r="I12" s="174">
        <v>0</v>
      </c>
      <c r="J12" s="174">
        <v>67026.38</v>
      </c>
      <c r="K12" s="174">
        <v>0</v>
      </c>
      <c r="L12" s="174">
        <v>0</v>
      </c>
      <c r="M12" s="175">
        <v>2107917.56</v>
      </c>
      <c r="N12" s="174">
        <v>1857624.35</v>
      </c>
      <c r="O12" s="176">
        <v>250293.21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258482.87</v>
      </c>
      <c r="E14" s="174">
        <v>0</v>
      </c>
      <c r="F14" s="174">
        <v>23252.06</v>
      </c>
      <c r="G14" s="174">
        <v>0</v>
      </c>
      <c r="H14" s="174">
        <v>0</v>
      </c>
      <c r="I14" s="174">
        <v>0</v>
      </c>
      <c r="J14" s="174">
        <v>10736.03</v>
      </c>
      <c r="K14" s="174">
        <v>0</v>
      </c>
      <c r="L14" s="174">
        <v>0</v>
      </c>
      <c r="M14" s="175">
        <v>270998.90000000002</v>
      </c>
      <c r="N14" s="174">
        <v>270998.90000000002</v>
      </c>
      <c r="O14" s="176">
        <v>0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143276.54999999999</v>
      </c>
      <c r="G15" s="174">
        <v>0</v>
      </c>
      <c r="H15" s="174">
        <v>0</v>
      </c>
      <c r="I15" s="174">
        <v>0</v>
      </c>
      <c r="J15" s="174">
        <v>0</v>
      </c>
      <c r="K15" s="174">
        <v>143276.54999999999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2066824.14</v>
      </c>
      <c r="E17" s="174">
        <v>0</v>
      </c>
      <c r="F17" s="174">
        <v>2361.6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2069185.74</v>
      </c>
      <c r="N17" s="174">
        <v>2034808.9</v>
      </c>
      <c r="O17" s="176">
        <v>34376.839999999997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4356974.4000000004</v>
      </c>
      <c r="E18" s="175">
        <v>0</v>
      </c>
      <c r="F18" s="175">
        <v>168890.21</v>
      </c>
      <c r="G18" s="175">
        <v>143276.54999999999</v>
      </c>
      <c r="H18" s="175">
        <v>0</v>
      </c>
      <c r="I18" s="175">
        <v>0</v>
      </c>
      <c r="J18" s="175">
        <v>77762.41</v>
      </c>
      <c r="K18" s="175">
        <v>143276.54999999999</v>
      </c>
      <c r="L18" s="175">
        <v>0</v>
      </c>
      <c r="M18" s="175">
        <v>4448102.2</v>
      </c>
      <c r="N18" s="175">
        <v>4163432.15</v>
      </c>
      <c r="O18" s="176">
        <v>284670.05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9" spans="1:19" x14ac:dyDescent="0.3">
      <c r="A29" s="101"/>
    </row>
    <row r="30" spans="1:19" x14ac:dyDescent="0.3">
      <c r="A30" s="102"/>
    </row>
    <row r="31" spans="1:19" x14ac:dyDescent="0.3">
      <c r="B31" s="285"/>
    </row>
    <row r="32" spans="1:19" x14ac:dyDescent="0.3">
      <c r="C32" s="101"/>
    </row>
    <row r="33" spans="1:3" x14ac:dyDescent="0.3">
      <c r="B33" s="285"/>
    </row>
    <row r="34" spans="1:3" x14ac:dyDescent="0.3">
      <c r="C34" s="101"/>
    </row>
    <row r="35" spans="1:3" x14ac:dyDescent="0.3">
      <c r="A35" s="102"/>
    </row>
    <row r="36" spans="1:3" x14ac:dyDescent="0.3">
      <c r="B36" s="285"/>
    </row>
    <row r="37" spans="1:3" x14ac:dyDescent="0.3">
      <c r="C37" s="101"/>
    </row>
    <row r="38" spans="1:3" x14ac:dyDescent="0.3">
      <c r="B38" s="285"/>
    </row>
    <row r="39" spans="1:3" x14ac:dyDescent="0.3">
      <c r="C39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showOutlineSymbols="0" topLeftCell="A22" zoomScale="70" zoomScaleNormal="70" workbookViewId="0">
      <selection activeCell="A28" sqref="A28:IV42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5.109375" style="67" customWidth="1"/>
    <col min="4" max="4" width="14.77734375" style="67" customWidth="1"/>
    <col min="5" max="5" width="10.44140625" style="67" bestFit="1" customWidth="1"/>
    <col min="6" max="6" width="12.88671875" style="67" customWidth="1"/>
    <col min="7" max="7" width="14.21875" style="67" customWidth="1"/>
    <col min="8" max="8" width="11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11.6640625" style="67" customWidth="1"/>
    <col min="13" max="13" width="15.21875" style="67" customWidth="1"/>
    <col min="14" max="14" width="15.33203125" style="67" customWidth="1"/>
    <col min="15" max="15" width="14.77734375" style="67" customWidth="1"/>
    <col min="16" max="16" width="3.6640625" style="67" customWidth="1"/>
    <col min="17" max="17" width="2.77734375" style="67" customWidth="1"/>
    <col min="18" max="18" width="13.6640625" style="67" customWidth="1"/>
    <col min="19" max="19" width="15" style="67" customWidth="1"/>
    <col min="20" max="16384" width="9.109375" style="67"/>
  </cols>
  <sheetData>
    <row r="2" spans="2:19" x14ac:dyDescent="0.3">
      <c r="B2" s="455" t="s">
        <v>428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73800323.239999995</v>
      </c>
      <c r="E8" s="174">
        <v>0</v>
      </c>
      <c r="F8" s="174">
        <v>218724.72</v>
      </c>
      <c r="G8" s="174">
        <v>1968518.39</v>
      </c>
      <c r="H8" s="174">
        <v>0</v>
      </c>
      <c r="I8" s="174">
        <v>0</v>
      </c>
      <c r="J8" s="174">
        <v>96919.72</v>
      </c>
      <c r="K8" s="174">
        <v>0</v>
      </c>
      <c r="L8" s="174">
        <v>0</v>
      </c>
      <c r="M8" s="175">
        <v>75890646.629999995</v>
      </c>
      <c r="N8" s="174">
        <v>15687798.289999999</v>
      </c>
      <c r="O8" s="176">
        <v>60202848.340000004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41850565.490000002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41850565.490000002</v>
      </c>
      <c r="N9" s="174">
        <v>0</v>
      </c>
      <c r="O9" s="176">
        <v>41850565.490000002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27306657.190000001</v>
      </c>
      <c r="E11" s="174">
        <v>0</v>
      </c>
      <c r="F11" s="174">
        <v>0</v>
      </c>
      <c r="G11" s="174">
        <v>1968518.39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29275175.579999998</v>
      </c>
      <c r="N11" s="174">
        <v>10980817.65</v>
      </c>
      <c r="O11" s="176">
        <v>18294357.93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1146213.6499999999</v>
      </c>
      <c r="E12" s="174">
        <v>0</v>
      </c>
      <c r="F12" s="174">
        <v>153110.12</v>
      </c>
      <c r="G12" s="174">
        <v>0</v>
      </c>
      <c r="H12" s="174">
        <v>0</v>
      </c>
      <c r="I12" s="174">
        <v>0</v>
      </c>
      <c r="J12" s="174">
        <v>32707.14</v>
      </c>
      <c r="K12" s="174">
        <v>0</v>
      </c>
      <c r="L12" s="174">
        <v>0</v>
      </c>
      <c r="M12" s="175">
        <v>1266616.6299999999</v>
      </c>
      <c r="N12" s="174">
        <v>1216442.68</v>
      </c>
      <c r="O12" s="176">
        <v>50173.95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3496886.91</v>
      </c>
      <c r="E14" s="174">
        <v>0</v>
      </c>
      <c r="F14" s="174">
        <v>65614.600000000006</v>
      </c>
      <c r="G14" s="174">
        <v>0</v>
      </c>
      <c r="H14" s="174">
        <v>0</v>
      </c>
      <c r="I14" s="174">
        <v>0</v>
      </c>
      <c r="J14" s="174">
        <v>64212.58</v>
      </c>
      <c r="K14" s="174">
        <v>0</v>
      </c>
      <c r="L14" s="174">
        <v>0</v>
      </c>
      <c r="M14" s="175">
        <v>3498288.93</v>
      </c>
      <c r="N14" s="174">
        <v>3490537.96</v>
      </c>
      <c r="O14" s="176">
        <v>7750.97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18000</v>
      </c>
      <c r="E15" s="174">
        <v>0</v>
      </c>
      <c r="F15" s="174">
        <v>1950518.39</v>
      </c>
      <c r="G15" s="174">
        <v>0</v>
      </c>
      <c r="H15" s="174">
        <v>0</v>
      </c>
      <c r="I15" s="174">
        <v>0</v>
      </c>
      <c r="J15" s="174">
        <v>0</v>
      </c>
      <c r="K15" s="174">
        <v>1968518.39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191747.05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191747.05</v>
      </c>
      <c r="N17" s="174">
        <v>191747.05</v>
      </c>
      <c r="O17" s="176">
        <v>0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74010070.290000007</v>
      </c>
      <c r="E18" s="175">
        <v>0</v>
      </c>
      <c r="F18" s="175">
        <v>2169243.11</v>
      </c>
      <c r="G18" s="175">
        <v>1968518.39</v>
      </c>
      <c r="H18" s="175">
        <v>0</v>
      </c>
      <c r="I18" s="175">
        <v>0</v>
      </c>
      <c r="J18" s="175">
        <v>96919.72</v>
      </c>
      <c r="K18" s="175">
        <v>1968518.39</v>
      </c>
      <c r="L18" s="175">
        <v>0</v>
      </c>
      <c r="M18" s="175">
        <v>76082393.680000007</v>
      </c>
      <c r="N18" s="175">
        <v>15879545.34</v>
      </c>
      <c r="O18" s="176">
        <v>60202848.340000004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9" spans="1:19" x14ac:dyDescent="0.3">
      <c r="A29" s="101"/>
    </row>
    <row r="30" spans="1:19" x14ac:dyDescent="0.3">
      <c r="A30" s="102"/>
    </row>
    <row r="31" spans="1:19" x14ac:dyDescent="0.3">
      <c r="B31" s="285"/>
    </row>
    <row r="32" spans="1:19" x14ac:dyDescent="0.3">
      <c r="C32" s="101"/>
    </row>
    <row r="33" spans="1:3" x14ac:dyDescent="0.3">
      <c r="B33" s="285"/>
    </row>
    <row r="34" spans="1:3" x14ac:dyDescent="0.3">
      <c r="C34" s="101"/>
    </row>
    <row r="35" spans="1:3" x14ac:dyDescent="0.3">
      <c r="A35" s="102"/>
    </row>
    <row r="36" spans="1:3" x14ac:dyDescent="0.3">
      <c r="B36" s="285"/>
    </row>
    <row r="37" spans="1:3" x14ac:dyDescent="0.3">
      <c r="C37" s="101"/>
    </row>
    <row r="38" spans="1:3" x14ac:dyDescent="0.3">
      <c r="B38" s="285"/>
    </row>
    <row r="39" spans="1:3" x14ac:dyDescent="0.3">
      <c r="C39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8"/>
  <sheetViews>
    <sheetView showGridLines="0" showOutlineSymbols="0" topLeftCell="G1" zoomScale="90" workbookViewId="0">
      <selection activeCell="D1" sqref="D1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5.8867187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3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3" style="67" customWidth="1"/>
    <col min="13" max="13" width="15.109375" style="67" customWidth="1"/>
    <col min="14" max="14" width="14" style="67" customWidth="1"/>
    <col min="15" max="15" width="16.109375" style="67" customWidth="1"/>
    <col min="16" max="17" width="2.109375" style="67" customWidth="1"/>
    <col min="18" max="19" width="14.88671875" style="67" bestFit="1" customWidth="1"/>
    <col min="20" max="16384" width="9.109375" style="67"/>
  </cols>
  <sheetData>
    <row r="2" spans="2:19" x14ac:dyDescent="0.3">
      <c r="B2" s="455" t="s">
        <v>418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425609003.61000001</v>
      </c>
      <c r="E8" s="174">
        <v>0</v>
      </c>
      <c r="F8" s="174">
        <v>300985.7</v>
      </c>
      <c r="G8" s="174">
        <v>5057178.57</v>
      </c>
      <c r="H8" s="174">
        <v>3262145.35</v>
      </c>
      <c r="I8" s="174">
        <v>0</v>
      </c>
      <c r="J8" s="174">
        <v>31990.13</v>
      </c>
      <c r="K8" s="174">
        <v>2529883.67</v>
      </c>
      <c r="L8" s="174">
        <v>6541156.25</v>
      </c>
      <c r="M8" s="175">
        <v>425126283.18000001</v>
      </c>
      <c r="N8" s="174">
        <v>74495866.400000006</v>
      </c>
      <c r="O8" s="176">
        <v>350630416.77999997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274526627.44999999</v>
      </c>
      <c r="E9" s="174">
        <v>0</v>
      </c>
      <c r="F9" s="174">
        <v>0</v>
      </c>
      <c r="G9" s="174">
        <v>0</v>
      </c>
      <c r="H9" s="174">
        <v>3262145.35</v>
      </c>
      <c r="I9" s="174">
        <v>0</v>
      </c>
      <c r="J9" s="174">
        <v>0</v>
      </c>
      <c r="K9" s="174">
        <v>2529883.67</v>
      </c>
      <c r="L9" s="174">
        <v>6541156.25</v>
      </c>
      <c r="M9" s="175">
        <v>268717732.88</v>
      </c>
      <c r="N9" s="174">
        <v>0</v>
      </c>
      <c r="O9" s="176">
        <v>268717732.88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128570967.76000001</v>
      </c>
      <c r="E11" s="174">
        <v>0</v>
      </c>
      <c r="F11" s="174">
        <v>0</v>
      </c>
      <c r="G11" s="174">
        <v>1895142.14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130466109.90000001</v>
      </c>
      <c r="N11" s="174">
        <v>54499209.460000001</v>
      </c>
      <c r="O11" s="176">
        <v>75966900.439999998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10727578.630000001</v>
      </c>
      <c r="E12" s="174">
        <v>0</v>
      </c>
      <c r="F12" s="174">
        <v>11302.09</v>
      </c>
      <c r="G12" s="174">
        <v>2258681.4500000002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12997562.17</v>
      </c>
      <c r="N12" s="174">
        <v>9370455.0399999991</v>
      </c>
      <c r="O12" s="176">
        <v>3627107.13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2982713.76</v>
      </c>
      <c r="E13" s="174">
        <v>0</v>
      </c>
      <c r="F13" s="174">
        <v>0</v>
      </c>
      <c r="G13" s="174">
        <v>40000</v>
      </c>
      <c r="H13" s="174">
        <v>0</v>
      </c>
      <c r="I13" s="174">
        <v>0</v>
      </c>
      <c r="J13" s="174">
        <v>22556.68</v>
      </c>
      <c r="K13" s="174">
        <v>0</v>
      </c>
      <c r="L13" s="174">
        <v>0</v>
      </c>
      <c r="M13" s="175">
        <v>3000157.08</v>
      </c>
      <c r="N13" s="174">
        <v>2468384.79</v>
      </c>
      <c r="O13" s="176">
        <v>531772.29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8801116.0099999998</v>
      </c>
      <c r="E14" s="174">
        <v>0</v>
      </c>
      <c r="F14" s="174">
        <v>289683.61</v>
      </c>
      <c r="G14" s="174">
        <v>863354.98</v>
      </c>
      <c r="H14" s="174">
        <v>0</v>
      </c>
      <c r="I14" s="174">
        <v>0</v>
      </c>
      <c r="J14" s="174">
        <v>9433.4500000000007</v>
      </c>
      <c r="K14" s="174">
        <v>0</v>
      </c>
      <c r="L14" s="174">
        <v>0</v>
      </c>
      <c r="M14" s="175">
        <v>9944721.1500000004</v>
      </c>
      <c r="N14" s="174">
        <v>8157817.1100000003</v>
      </c>
      <c r="O14" s="176">
        <v>1786904.04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10323608.789999999</v>
      </c>
      <c r="E15" s="174">
        <v>0</v>
      </c>
      <c r="F15" s="174">
        <v>0</v>
      </c>
      <c r="G15" s="174">
        <v>5242096.45</v>
      </c>
      <c r="H15" s="174">
        <v>0</v>
      </c>
      <c r="I15" s="174">
        <v>0</v>
      </c>
      <c r="J15" s="174">
        <v>0</v>
      </c>
      <c r="K15" s="174">
        <v>5013506.8099999996</v>
      </c>
      <c r="L15" s="174">
        <v>0</v>
      </c>
      <c r="M15" s="175">
        <v>10552198.43</v>
      </c>
      <c r="N15" s="174">
        <v>0</v>
      </c>
      <c r="O15" s="176">
        <v>10552198.43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92571.09</v>
      </c>
      <c r="E17" s="174">
        <v>0</v>
      </c>
      <c r="F17" s="174">
        <v>6002.4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98573.49</v>
      </c>
      <c r="N17" s="174">
        <v>84379.81</v>
      </c>
      <c r="O17" s="176">
        <v>14193.68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436025183.49000001</v>
      </c>
      <c r="E18" s="175">
        <v>0</v>
      </c>
      <c r="F18" s="175">
        <v>306988.09999999998</v>
      </c>
      <c r="G18" s="175">
        <v>10299275.02</v>
      </c>
      <c r="H18" s="175">
        <v>3262145.35</v>
      </c>
      <c r="I18" s="175">
        <v>0</v>
      </c>
      <c r="J18" s="175">
        <v>31990.13</v>
      </c>
      <c r="K18" s="175">
        <v>7543390.4800000004</v>
      </c>
      <c r="L18" s="175">
        <v>6541156.25</v>
      </c>
      <c r="M18" s="175">
        <v>435777055.10000002</v>
      </c>
      <c r="N18" s="175">
        <v>74580246.209999993</v>
      </c>
      <c r="O18" s="176">
        <v>361196808.88999999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1001780.02</v>
      </c>
      <c r="H19" s="178" t="s">
        <v>68</v>
      </c>
      <c r="I19" s="178" t="s">
        <v>68</v>
      </c>
      <c r="J19" s="178" t="s">
        <v>68</v>
      </c>
      <c r="K19" s="179">
        <v>2529883.67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</row>
    <row r="30" spans="1:19" x14ac:dyDescent="0.3">
      <c r="B30" s="285"/>
    </row>
    <row r="31" spans="1:19" x14ac:dyDescent="0.3">
      <c r="C31" s="101"/>
    </row>
    <row r="32" spans="1:19" x14ac:dyDescent="0.3">
      <c r="C32" s="101"/>
    </row>
    <row r="33" spans="1:3" x14ac:dyDescent="0.3">
      <c r="C33" s="101"/>
    </row>
    <row r="34" spans="1:3" x14ac:dyDescent="0.3">
      <c r="B34" s="285"/>
    </row>
    <row r="35" spans="1:3" x14ac:dyDescent="0.3">
      <c r="C35" s="101"/>
    </row>
    <row r="36" spans="1:3" x14ac:dyDescent="0.3">
      <c r="C36" s="101"/>
    </row>
    <row r="37" spans="1:3" x14ac:dyDescent="0.3">
      <c r="C37" s="101"/>
    </row>
    <row r="38" spans="1:3" x14ac:dyDescent="0.3">
      <c r="C38" s="101"/>
    </row>
    <row r="39" spans="1:3" x14ac:dyDescent="0.3">
      <c r="B39" s="285"/>
    </row>
    <row r="40" spans="1:3" x14ac:dyDescent="0.3">
      <c r="C40" s="101"/>
    </row>
    <row r="41" spans="1:3" x14ac:dyDescent="0.3">
      <c r="A41" s="102"/>
    </row>
    <row r="42" spans="1:3" x14ac:dyDescent="0.3">
      <c r="B42" s="285"/>
    </row>
    <row r="43" spans="1:3" x14ac:dyDescent="0.3">
      <c r="C43" s="101"/>
    </row>
    <row r="44" spans="1:3" x14ac:dyDescent="0.3">
      <c r="B44" s="285"/>
    </row>
    <row r="45" spans="1:3" x14ac:dyDescent="0.3">
      <c r="C45" s="101"/>
    </row>
    <row r="46" spans="1:3" x14ac:dyDescent="0.3">
      <c r="C46" s="101"/>
    </row>
    <row r="47" spans="1:3" x14ac:dyDescent="0.3">
      <c r="B47" s="285"/>
    </row>
    <row r="48" spans="1:3" x14ac:dyDescent="0.3">
      <c r="C48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showGridLines="0" showOutlineSymbols="0" workbookViewId="0">
      <selection activeCell="F19" sqref="F19"/>
    </sheetView>
  </sheetViews>
  <sheetFormatPr defaultColWidth="9.109375" defaultRowHeight="14.4" x14ac:dyDescent="0.3"/>
  <cols>
    <col min="1" max="1" width="2.44140625" style="67" customWidth="1"/>
    <col min="2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64"/>
      <c r="B2" s="473" t="s">
        <v>418</v>
      </c>
      <c r="C2" s="473"/>
      <c r="D2" s="65"/>
      <c r="E2" s="65"/>
      <c r="F2" s="65"/>
      <c r="G2" s="65"/>
      <c r="H2" s="66"/>
      <c r="I2" s="64"/>
    </row>
    <row r="3" spans="1:9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9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9" ht="19.8" customHeight="1" x14ac:dyDescent="0.3">
      <c r="A5" s="64"/>
      <c r="B5" s="442" t="s">
        <v>114</v>
      </c>
      <c r="C5" s="442"/>
      <c r="D5" s="442"/>
      <c r="E5" s="442"/>
      <c r="F5" s="442"/>
      <c r="G5" s="442"/>
      <c r="H5" s="442"/>
      <c r="I5" s="64"/>
    </row>
    <row r="6" spans="1:9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9" ht="30" thickTop="1" thickBot="1" x14ac:dyDescent="0.35">
      <c r="B7" s="69" t="s">
        <v>78</v>
      </c>
      <c r="C7" s="70" t="s">
        <v>116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9" ht="11.4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9" ht="29.4" thickBot="1" x14ac:dyDescent="0.35">
      <c r="A9" s="64"/>
      <c r="B9" s="73">
        <v>1</v>
      </c>
      <c r="C9" s="77" t="s">
        <v>429</v>
      </c>
      <c r="D9" s="78">
        <v>464000</v>
      </c>
      <c r="E9" s="78">
        <v>0</v>
      </c>
      <c r="F9" s="78">
        <v>464000</v>
      </c>
      <c r="G9" s="78">
        <v>0</v>
      </c>
      <c r="H9" s="79">
        <v>0</v>
      </c>
      <c r="I9" s="64"/>
    </row>
    <row r="10" spans="1:9" ht="25.8" customHeight="1" thickBot="1" x14ac:dyDescent="0.35">
      <c r="A10" s="64"/>
      <c r="B10" s="314"/>
      <c r="C10" s="315" t="s">
        <v>89</v>
      </c>
      <c r="D10" s="297">
        <v>464000</v>
      </c>
      <c r="E10" s="297">
        <v>0</v>
      </c>
      <c r="F10" s="297">
        <v>464000</v>
      </c>
      <c r="G10" s="297">
        <v>0</v>
      </c>
      <c r="H10" s="298">
        <v>0</v>
      </c>
      <c r="I10" s="64"/>
    </row>
    <row r="11" spans="1:9" ht="0.6" customHeight="1" thickBot="1" x14ac:dyDescent="0.35">
      <c r="A11" s="93"/>
      <c r="B11" s="188"/>
      <c r="C11" s="305"/>
      <c r="D11" s="78"/>
      <c r="E11" s="78"/>
      <c r="F11" s="78"/>
      <c r="G11" s="78"/>
      <c r="H11" s="79"/>
      <c r="I11" s="93"/>
    </row>
    <row r="12" spans="1:9" ht="0.6" customHeight="1" thickBot="1" x14ac:dyDescent="0.35">
      <c r="A12" s="64"/>
      <c r="B12" s="194"/>
      <c r="C12" s="299"/>
      <c r="D12" s="196"/>
      <c r="E12" s="196"/>
      <c r="F12" s="196"/>
      <c r="G12" s="196"/>
      <c r="H12" s="197"/>
      <c r="I12" s="93"/>
    </row>
    <row r="13" spans="1:9" ht="15" thickTop="1" x14ac:dyDescent="0.3">
      <c r="B13" s="94"/>
      <c r="C13" s="94"/>
      <c r="D13" s="94"/>
      <c r="E13" s="94"/>
      <c r="F13" s="94"/>
      <c r="G13" s="94"/>
      <c r="H13" s="94"/>
    </row>
    <row r="15" spans="1:9" x14ac:dyDescent="0.3">
      <c r="C15" s="95" t="s">
        <v>90</v>
      </c>
      <c r="D15" s="95"/>
      <c r="E15" s="95" t="s">
        <v>91</v>
      </c>
      <c r="F15" s="95"/>
      <c r="G15" s="443" t="s">
        <v>122</v>
      </c>
      <c r="H15" s="443"/>
    </row>
    <row r="16" spans="1:9" ht="34.799999999999997" customHeight="1" x14ac:dyDescent="0.3">
      <c r="C16" s="97" t="s">
        <v>74</v>
      </c>
      <c r="D16" s="98"/>
      <c r="E16" s="97" t="s">
        <v>75</v>
      </c>
      <c r="F16" s="98"/>
      <c r="G16" s="470" t="s">
        <v>76</v>
      </c>
      <c r="H16" s="470"/>
    </row>
    <row r="31" spans="1:9" ht="16.2" customHeight="1" x14ac:dyDescent="0.3"/>
    <row r="32" spans="1:9" x14ac:dyDescent="0.3">
      <c r="A32" s="64"/>
      <c r="B32" s="103"/>
      <c r="C32" s="103"/>
      <c r="D32" s="103"/>
      <c r="E32" s="103"/>
      <c r="F32" s="103"/>
      <c r="G32" s="103"/>
      <c r="H32" s="103"/>
      <c r="I32" s="64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6"/>
  <sheetViews>
    <sheetView showGridLines="0" showOutlineSymbols="0" topLeftCell="H7" zoomScale="90" workbookViewId="0">
      <selection activeCell="T17" sqref="T17"/>
    </sheetView>
  </sheetViews>
  <sheetFormatPr defaultColWidth="9.109375" defaultRowHeight="14.4" x14ac:dyDescent="0.3"/>
  <cols>
    <col min="1" max="1" width="3.88671875" style="48" customWidth="1"/>
    <col min="2" max="2" width="5.109375" style="48" customWidth="1"/>
    <col min="3" max="3" width="33.44140625" style="48" customWidth="1"/>
    <col min="4" max="4" width="18.44140625" style="48" bestFit="1" customWidth="1"/>
    <col min="5" max="5" width="10" style="48" bestFit="1" customWidth="1"/>
    <col min="6" max="6" width="15" style="48" bestFit="1" customWidth="1"/>
    <col min="7" max="7" width="15.88671875" style="48" customWidth="1"/>
    <col min="8" max="8" width="16.6640625" style="48" bestFit="1" customWidth="1"/>
    <col min="9" max="9" width="10" style="48" bestFit="1" customWidth="1"/>
    <col min="10" max="10" width="15" style="48" bestFit="1" customWidth="1"/>
    <col min="11" max="11" width="14.88671875" style="48" customWidth="1"/>
    <col min="12" max="12" width="16.6640625" style="48" bestFit="1" customWidth="1"/>
    <col min="13" max="13" width="17.88671875" style="48" bestFit="1" customWidth="1"/>
    <col min="14" max="14" width="18" style="48" customWidth="1"/>
    <col min="15" max="15" width="18.21875" style="48" customWidth="1"/>
    <col min="16" max="16" width="3.6640625" style="48" customWidth="1"/>
    <col min="17" max="17" width="2.5546875" style="48" customWidth="1"/>
    <col min="18" max="18" width="17.6640625" style="48" bestFit="1" customWidth="1"/>
    <col min="19" max="19" width="9.109375" style="48"/>
    <col min="20" max="20" width="17.6640625" style="48" bestFit="1" customWidth="1"/>
    <col min="21" max="16384" width="9.109375" style="48"/>
  </cols>
  <sheetData>
    <row r="2" spans="2:20" x14ac:dyDescent="0.3">
      <c r="B2" s="422" t="s">
        <v>35</v>
      </c>
      <c r="C2" s="422"/>
      <c r="D2" s="422"/>
      <c r="M2" s="423"/>
      <c r="N2" s="423"/>
      <c r="O2" s="423"/>
    </row>
    <row r="3" spans="2:20" x14ac:dyDescent="0.3">
      <c r="B3" s="422"/>
      <c r="C3" s="422"/>
      <c r="D3" s="422"/>
      <c r="M3" s="423"/>
      <c r="N3" s="423"/>
      <c r="O3" s="423"/>
    </row>
    <row r="4" spans="2:20" ht="17.399999999999999" x14ac:dyDescent="0.35">
      <c r="B4" s="424" t="s">
        <v>36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9"/>
    </row>
    <row r="5" spans="2:20" ht="1.2" customHeight="1" thickBot="1" x14ac:dyDescent="0.35">
      <c r="B5" s="425"/>
      <c r="C5" s="425"/>
      <c r="D5" s="425"/>
      <c r="E5" s="425"/>
      <c r="F5" s="425"/>
      <c r="G5" s="425"/>
      <c r="H5" s="425"/>
      <c r="I5" s="425"/>
      <c r="J5" s="425"/>
      <c r="K5" s="425"/>
      <c r="M5" s="50"/>
    </row>
    <row r="6" spans="2:20" ht="14.4" customHeight="1" thickTop="1" thickBot="1" x14ac:dyDescent="0.35">
      <c r="B6" s="433" t="s">
        <v>37</v>
      </c>
      <c r="C6" s="435" t="s">
        <v>38</v>
      </c>
      <c r="D6" s="435" t="s">
        <v>39</v>
      </c>
      <c r="E6" s="435" t="s">
        <v>40</v>
      </c>
      <c r="F6" s="435"/>
      <c r="G6" s="435"/>
      <c r="H6" s="435"/>
      <c r="I6" s="435" t="s">
        <v>41</v>
      </c>
      <c r="J6" s="435"/>
      <c r="K6" s="435"/>
      <c r="L6" s="435"/>
      <c r="M6" s="435" t="s">
        <v>42</v>
      </c>
      <c r="N6" s="439" t="s">
        <v>43</v>
      </c>
      <c r="O6" s="426" t="s">
        <v>44</v>
      </c>
    </row>
    <row r="7" spans="2:20" ht="28.2" thickBot="1" x14ac:dyDescent="0.35">
      <c r="B7" s="434"/>
      <c r="C7" s="436"/>
      <c r="D7" s="436"/>
      <c r="E7" s="51" t="s">
        <v>45</v>
      </c>
      <c r="F7" s="51" t="s">
        <v>46</v>
      </c>
      <c r="G7" s="51" t="s">
        <v>47</v>
      </c>
      <c r="H7" s="51" t="s">
        <v>48</v>
      </c>
      <c r="I7" s="51" t="s">
        <v>45</v>
      </c>
      <c r="J7" s="51" t="s">
        <v>49</v>
      </c>
      <c r="K7" s="51" t="s">
        <v>47</v>
      </c>
      <c r="L7" s="51" t="s">
        <v>48</v>
      </c>
      <c r="M7" s="436"/>
      <c r="N7" s="440"/>
      <c r="O7" s="427"/>
    </row>
    <row r="8" spans="2:20" ht="19.2" customHeight="1" thickBot="1" x14ac:dyDescent="0.35">
      <c r="B8" s="52" t="s">
        <v>13</v>
      </c>
      <c r="C8" s="53" t="s">
        <v>50</v>
      </c>
      <c r="D8" s="54">
        <v>27710572804.349998</v>
      </c>
      <c r="E8" s="54">
        <v>0</v>
      </c>
      <c r="F8" s="54">
        <v>62371305.520000003</v>
      </c>
      <c r="G8" s="54">
        <v>628843507.38</v>
      </c>
      <c r="H8" s="54">
        <v>1507989248.3699999</v>
      </c>
      <c r="I8" s="54">
        <v>0</v>
      </c>
      <c r="J8" s="54">
        <v>175804838.25</v>
      </c>
      <c r="K8" s="54">
        <v>400541322.72000003</v>
      </c>
      <c r="L8" s="54">
        <v>1496700631.7</v>
      </c>
      <c r="M8" s="55">
        <v>27836730072.950001</v>
      </c>
      <c r="N8" s="54">
        <v>4621365267.79</v>
      </c>
      <c r="O8" s="56">
        <v>23215364805.16</v>
      </c>
      <c r="R8" s="57"/>
      <c r="T8" s="57"/>
    </row>
    <row r="9" spans="2:20" ht="20.399999999999999" customHeight="1" thickBot="1" x14ac:dyDescent="0.35">
      <c r="B9" s="52" t="s">
        <v>51</v>
      </c>
      <c r="C9" s="53" t="s">
        <v>52</v>
      </c>
      <c r="D9" s="54">
        <v>18508091564.529999</v>
      </c>
      <c r="E9" s="54">
        <v>0</v>
      </c>
      <c r="F9" s="54">
        <v>2704357.03</v>
      </c>
      <c r="G9" s="54">
        <v>343370159.92000002</v>
      </c>
      <c r="H9" s="54">
        <v>1477759690.0899999</v>
      </c>
      <c r="I9" s="54">
        <v>0</v>
      </c>
      <c r="J9" s="54">
        <v>114529925.37</v>
      </c>
      <c r="K9" s="54">
        <v>329157023.06</v>
      </c>
      <c r="L9" s="54">
        <v>1494802835.8399999</v>
      </c>
      <c r="M9" s="55">
        <v>18393435987.299999</v>
      </c>
      <c r="N9" s="54">
        <v>1366238.86</v>
      </c>
      <c r="O9" s="56">
        <v>18392069748.439999</v>
      </c>
      <c r="R9" s="57"/>
      <c r="T9" s="57"/>
    </row>
    <row r="10" spans="2:20" ht="59.4" customHeight="1" thickBot="1" x14ac:dyDescent="0.35">
      <c r="B10" s="52" t="s">
        <v>53</v>
      </c>
      <c r="C10" s="53" t="s">
        <v>54</v>
      </c>
      <c r="D10" s="54">
        <v>3377852198.52</v>
      </c>
      <c r="E10" s="54">
        <v>0</v>
      </c>
      <c r="F10" s="54">
        <v>0</v>
      </c>
      <c r="G10" s="54">
        <v>0</v>
      </c>
      <c r="H10" s="54">
        <v>1093027752.3</v>
      </c>
      <c r="I10" s="54">
        <v>0</v>
      </c>
      <c r="J10" s="54">
        <v>0</v>
      </c>
      <c r="K10" s="54">
        <v>0</v>
      </c>
      <c r="L10" s="54">
        <v>1377179325.4200001</v>
      </c>
      <c r="M10" s="55">
        <v>3093700625.4000001</v>
      </c>
      <c r="N10" s="54">
        <v>0</v>
      </c>
      <c r="O10" s="56">
        <v>3093700625.4000001</v>
      </c>
      <c r="R10" s="57"/>
      <c r="T10" s="57"/>
    </row>
    <row r="11" spans="2:20" ht="29.4" thickBot="1" x14ac:dyDescent="0.35">
      <c r="B11" s="52" t="s">
        <v>55</v>
      </c>
      <c r="C11" s="53" t="s">
        <v>56</v>
      </c>
      <c r="D11" s="54">
        <v>8376191301.3800001</v>
      </c>
      <c r="E11" s="54">
        <v>0</v>
      </c>
      <c r="F11" s="54">
        <v>22014016.600000001</v>
      </c>
      <c r="G11" s="54">
        <v>239862036.53999999</v>
      </c>
      <c r="H11" s="54">
        <v>28434266.609999999</v>
      </c>
      <c r="I11" s="54">
        <v>0</v>
      </c>
      <c r="J11" s="54">
        <v>38528886.68</v>
      </c>
      <c r="K11" s="54">
        <v>52095252.869999997</v>
      </c>
      <c r="L11" s="54">
        <v>1307845</v>
      </c>
      <c r="M11" s="55">
        <v>8574569636.5799999</v>
      </c>
      <c r="N11" s="54">
        <v>3849947949.3099999</v>
      </c>
      <c r="O11" s="56">
        <v>4724621687.2700005</v>
      </c>
      <c r="R11" s="57"/>
      <c r="T11" s="57"/>
    </row>
    <row r="12" spans="2:20" ht="24.6" customHeight="1" thickBot="1" x14ac:dyDescent="0.35">
      <c r="B12" s="52" t="s">
        <v>57</v>
      </c>
      <c r="C12" s="53" t="s">
        <v>58</v>
      </c>
      <c r="D12" s="54">
        <v>484363693.19999999</v>
      </c>
      <c r="E12" s="54">
        <v>0</v>
      </c>
      <c r="F12" s="54">
        <v>4199853.29</v>
      </c>
      <c r="G12" s="54">
        <v>25072856.109999999</v>
      </c>
      <c r="H12" s="54">
        <v>58676.34</v>
      </c>
      <c r="I12" s="54">
        <v>0</v>
      </c>
      <c r="J12" s="54">
        <v>12873665.380000001</v>
      </c>
      <c r="K12" s="54">
        <v>6507521.1399999997</v>
      </c>
      <c r="L12" s="54">
        <v>9500.8799999999992</v>
      </c>
      <c r="M12" s="55">
        <v>494304391.54000002</v>
      </c>
      <c r="N12" s="54">
        <v>417724192.14999998</v>
      </c>
      <c r="O12" s="56">
        <v>76580199.390000001</v>
      </c>
      <c r="R12" s="57"/>
      <c r="T12" s="57"/>
    </row>
    <row r="13" spans="2:20" ht="24.6" customHeight="1" thickBot="1" x14ac:dyDescent="0.35">
      <c r="B13" s="52" t="s">
        <v>59</v>
      </c>
      <c r="C13" s="53" t="s">
        <v>60</v>
      </c>
      <c r="D13" s="54">
        <v>36336248.850000001</v>
      </c>
      <c r="E13" s="54">
        <v>0</v>
      </c>
      <c r="F13" s="54">
        <v>1738787.23</v>
      </c>
      <c r="G13" s="54">
        <v>7745908.6299999999</v>
      </c>
      <c r="H13" s="54">
        <v>13973.82</v>
      </c>
      <c r="I13" s="54">
        <v>0</v>
      </c>
      <c r="J13" s="54">
        <v>2109008.7799999998</v>
      </c>
      <c r="K13" s="54">
        <v>3174137.04</v>
      </c>
      <c r="L13" s="54">
        <v>137705</v>
      </c>
      <c r="M13" s="55">
        <v>40414067.710000001</v>
      </c>
      <c r="N13" s="54">
        <v>27114476.489999998</v>
      </c>
      <c r="O13" s="56">
        <v>13299591.220000001</v>
      </c>
      <c r="R13" s="57"/>
      <c r="T13" s="57"/>
    </row>
    <row r="14" spans="2:20" ht="24.6" customHeight="1" thickBot="1" x14ac:dyDescent="0.35">
      <c r="B14" s="52" t="s">
        <v>61</v>
      </c>
      <c r="C14" s="53" t="s">
        <v>62</v>
      </c>
      <c r="D14" s="54">
        <v>305589996.38999999</v>
      </c>
      <c r="E14" s="54">
        <v>0</v>
      </c>
      <c r="F14" s="54">
        <v>31714291.370000001</v>
      </c>
      <c r="G14" s="54">
        <v>12792546.18</v>
      </c>
      <c r="H14" s="54">
        <v>1722641.51</v>
      </c>
      <c r="I14" s="54">
        <v>0</v>
      </c>
      <c r="J14" s="54">
        <v>7763352.04</v>
      </c>
      <c r="K14" s="54">
        <v>9607388.6099999994</v>
      </c>
      <c r="L14" s="54">
        <v>442744.98</v>
      </c>
      <c r="M14" s="55">
        <v>334005989.81999999</v>
      </c>
      <c r="N14" s="54">
        <v>325212410.98000002</v>
      </c>
      <c r="O14" s="56">
        <v>8793578.8399999999</v>
      </c>
      <c r="R14" s="57"/>
      <c r="T14" s="57"/>
    </row>
    <row r="15" spans="2:20" ht="22.2" customHeight="1" thickBot="1" x14ac:dyDescent="0.35">
      <c r="B15" s="58" t="s">
        <v>18</v>
      </c>
      <c r="C15" s="53" t="s">
        <v>63</v>
      </c>
      <c r="D15" s="54">
        <v>2204079262.1799998</v>
      </c>
      <c r="E15" s="54">
        <v>0</v>
      </c>
      <c r="F15" s="54">
        <v>928629994.75</v>
      </c>
      <c r="G15" s="54">
        <v>136785046.06</v>
      </c>
      <c r="H15" s="54">
        <v>5101400</v>
      </c>
      <c r="I15" s="54">
        <v>0</v>
      </c>
      <c r="J15" s="54">
        <v>10958425.68</v>
      </c>
      <c r="K15" s="54">
        <v>366022412.49000001</v>
      </c>
      <c r="L15" s="54">
        <v>2017554.58</v>
      </c>
      <c r="M15" s="55">
        <v>2895597310.2399998</v>
      </c>
      <c r="N15" s="54">
        <v>0</v>
      </c>
      <c r="O15" s="56">
        <v>2895597310.2399998</v>
      </c>
      <c r="R15" s="57"/>
      <c r="T15" s="57"/>
    </row>
    <row r="16" spans="2:20" ht="31.8" customHeight="1" thickBot="1" x14ac:dyDescent="0.35">
      <c r="B16" s="58" t="s">
        <v>20</v>
      </c>
      <c r="C16" s="53" t="s">
        <v>64</v>
      </c>
      <c r="D16" s="54">
        <v>1227250.57</v>
      </c>
      <c r="E16" s="54">
        <v>0</v>
      </c>
      <c r="F16" s="54">
        <v>331587.25</v>
      </c>
      <c r="G16" s="54">
        <v>0</v>
      </c>
      <c r="H16" s="54">
        <v>80793920.129999995</v>
      </c>
      <c r="I16" s="54">
        <v>0</v>
      </c>
      <c r="J16" s="54">
        <v>128100.6</v>
      </c>
      <c r="K16" s="54">
        <v>146075.88</v>
      </c>
      <c r="L16" s="54">
        <v>48920977.020000003</v>
      </c>
      <c r="M16" s="55">
        <v>33157604.449999999</v>
      </c>
      <c r="N16" s="54">
        <v>0</v>
      </c>
      <c r="O16" s="56">
        <v>33157604.449999999</v>
      </c>
      <c r="R16" s="57"/>
      <c r="T16" s="57"/>
    </row>
    <row r="17" spans="2:20" ht="20.399999999999999" customHeight="1" thickBot="1" x14ac:dyDescent="0.35">
      <c r="B17" s="58" t="s">
        <v>22</v>
      </c>
      <c r="C17" s="53" t="s">
        <v>65</v>
      </c>
      <c r="D17" s="54">
        <v>333678927.55000001</v>
      </c>
      <c r="E17" s="54">
        <v>0</v>
      </c>
      <c r="F17" s="54">
        <v>1052201.8799999999</v>
      </c>
      <c r="G17" s="54">
        <v>10230303.189999999</v>
      </c>
      <c r="H17" s="54">
        <v>0</v>
      </c>
      <c r="I17" s="54">
        <v>0</v>
      </c>
      <c r="J17" s="54">
        <v>1252069.96</v>
      </c>
      <c r="K17" s="54">
        <v>63306.55</v>
      </c>
      <c r="L17" s="54">
        <v>67512.03</v>
      </c>
      <c r="M17" s="55">
        <v>343578544.07999998</v>
      </c>
      <c r="N17" s="54">
        <v>314572896.29000002</v>
      </c>
      <c r="O17" s="56">
        <v>29005647.789999999</v>
      </c>
      <c r="R17" s="57"/>
      <c r="T17" s="57"/>
    </row>
    <row r="18" spans="2:20" ht="22.2" customHeight="1" thickBot="1" x14ac:dyDescent="0.35">
      <c r="B18" s="428" t="s">
        <v>66</v>
      </c>
      <c r="C18" s="429"/>
      <c r="D18" s="55">
        <v>30249558244.650002</v>
      </c>
      <c r="E18" s="55">
        <v>0</v>
      </c>
      <c r="F18" s="55">
        <v>992385089.39999998</v>
      </c>
      <c r="G18" s="55">
        <v>775858856.63</v>
      </c>
      <c r="H18" s="55">
        <v>1593884568.5</v>
      </c>
      <c r="I18" s="55">
        <v>0</v>
      </c>
      <c r="J18" s="55">
        <v>188143434.49000001</v>
      </c>
      <c r="K18" s="55">
        <v>766773117.63999999</v>
      </c>
      <c r="L18" s="55">
        <v>1547706675.3299999</v>
      </c>
      <c r="M18" s="55">
        <v>31109063531.720001</v>
      </c>
      <c r="N18" s="55">
        <v>4935938164.0799999</v>
      </c>
      <c r="O18" s="56">
        <v>26173125367.639999</v>
      </c>
      <c r="R18" s="57"/>
      <c r="T18" s="57"/>
    </row>
    <row r="19" spans="2:20" ht="57.6" customHeight="1" thickBot="1" x14ac:dyDescent="0.35">
      <c r="B19" s="430" t="s">
        <v>67</v>
      </c>
      <c r="C19" s="431"/>
      <c r="D19" s="59" t="s">
        <v>68</v>
      </c>
      <c r="E19" s="59" t="s">
        <v>68</v>
      </c>
      <c r="F19" s="59" t="s">
        <v>68</v>
      </c>
      <c r="G19" s="60">
        <v>514157932.00999999</v>
      </c>
      <c r="H19" s="59" t="s">
        <v>68</v>
      </c>
      <c r="I19" s="59" t="s">
        <v>68</v>
      </c>
      <c r="J19" s="59" t="s">
        <v>68</v>
      </c>
      <c r="K19" s="60">
        <v>517005185.61000001</v>
      </c>
      <c r="L19" s="59" t="s">
        <v>68</v>
      </c>
      <c r="M19" s="59" t="s">
        <v>68</v>
      </c>
      <c r="N19" s="59" t="s">
        <v>68</v>
      </c>
      <c r="O19" s="61" t="s">
        <v>68</v>
      </c>
    </row>
    <row r="20" spans="2:20" ht="6" customHeight="1" thickTop="1" x14ac:dyDescent="0.3"/>
    <row r="21" spans="2:20" ht="9.6" customHeight="1" x14ac:dyDescent="0.3">
      <c r="B21" s="62" t="s">
        <v>69</v>
      </c>
    </row>
    <row r="22" spans="2:20" ht="10.8" customHeight="1" x14ac:dyDescent="0.3">
      <c r="B22" s="62" t="s">
        <v>70</v>
      </c>
    </row>
    <row r="23" spans="2:20" ht="10.199999999999999" customHeight="1" x14ac:dyDescent="0.3">
      <c r="B23" s="62" t="s">
        <v>71</v>
      </c>
    </row>
    <row r="24" spans="2:20" ht="38.4" customHeight="1" x14ac:dyDescent="0.3"/>
    <row r="25" spans="2:20" x14ac:dyDescent="0.3">
      <c r="C25" s="432" t="s">
        <v>72</v>
      </c>
      <c r="D25" s="432"/>
      <c r="G25" s="432" t="s">
        <v>72</v>
      </c>
      <c r="H25" s="432"/>
      <c r="I25" s="432"/>
      <c r="L25" s="432" t="s">
        <v>73</v>
      </c>
      <c r="M25" s="432"/>
      <c r="N25" s="432"/>
    </row>
    <row r="26" spans="2:20" ht="30" customHeight="1" x14ac:dyDescent="0.3">
      <c r="C26" s="437" t="s">
        <v>74</v>
      </c>
      <c r="D26" s="437"/>
      <c r="E26" s="63"/>
      <c r="F26" s="63"/>
      <c r="G26" s="437" t="s">
        <v>75</v>
      </c>
      <c r="H26" s="437"/>
      <c r="I26" s="437"/>
      <c r="J26" s="63"/>
      <c r="K26" s="63"/>
      <c r="L26" s="438" t="s">
        <v>76</v>
      </c>
      <c r="M26" s="438"/>
      <c r="N26" s="438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2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showOutlineSymbols="0" topLeftCell="A16" workbookViewId="0">
      <selection activeCell="G33" sqref="G33"/>
    </sheetView>
  </sheetViews>
  <sheetFormatPr defaultColWidth="9.109375" defaultRowHeight="14.4" x14ac:dyDescent="0.3"/>
  <cols>
    <col min="1" max="2" width="4.44140625" style="67" customWidth="1"/>
    <col min="3" max="3" width="33.554687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2.33203125" style="67" customWidth="1"/>
    <col min="10" max="10" width="2.109375" style="67" customWidth="1"/>
    <col min="11" max="11" width="15.21875" style="67" customWidth="1"/>
    <col min="12" max="16384" width="9.109375" style="67"/>
  </cols>
  <sheetData>
    <row r="2" spans="1:11" ht="15.6" customHeight="1" x14ac:dyDescent="0.3">
      <c r="A2" s="64"/>
      <c r="B2" s="473" t="s">
        <v>418</v>
      </c>
      <c r="C2" s="473"/>
      <c r="D2" s="65"/>
      <c r="E2" s="65"/>
      <c r="F2" s="65"/>
      <c r="G2" s="65"/>
      <c r="H2" s="66"/>
      <c r="I2" s="64"/>
    </row>
    <row r="3" spans="1:11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ht="19.2" customHeight="1" x14ac:dyDescent="0.3">
      <c r="A5" s="64"/>
      <c r="B5" s="474" t="s">
        <v>120</v>
      </c>
      <c r="C5" s="474"/>
      <c r="D5" s="474"/>
      <c r="E5" s="474"/>
      <c r="F5" s="474"/>
      <c r="G5" s="474"/>
      <c r="H5" s="474"/>
      <c r="I5" s="64"/>
    </row>
    <row r="6" spans="1:11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1" ht="30" thickTop="1" thickBot="1" x14ac:dyDescent="0.35">
      <c r="B7" s="69" t="s">
        <v>78</v>
      </c>
      <c r="C7" s="70" t="s">
        <v>121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1" s="301" customFormat="1" ht="11.4" customHeight="1" thickBot="1" x14ac:dyDescent="0.35">
      <c r="A8" s="300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300"/>
    </row>
    <row r="9" spans="1:11" ht="16.2" thickBot="1" x14ac:dyDescent="0.35">
      <c r="A9" s="64"/>
      <c r="B9" s="73">
        <v>1</v>
      </c>
      <c r="C9" s="77" t="s">
        <v>430</v>
      </c>
      <c r="D9" s="78">
        <v>3382994</v>
      </c>
      <c r="E9" s="78">
        <v>0</v>
      </c>
      <c r="F9" s="78">
        <v>0.11</v>
      </c>
      <c r="G9" s="78">
        <v>3382993.89</v>
      </c>
      <c r="H9" s="79">
        <v>2939741.9</v>
      </c>
      <c r="I9" s="64"/>
      <c r="K9" s="80"/>
    </row>
    <row r="10" spans="1:11" ht="16.2" thickBot="1" x14ac:dyDescent="0.35">
      <c r="A10" s="64"/>
      <c r="B10" s="73">
        <v>2</v>
      </c>
      <c r="C10" s="77" t="s">
        <v>431</v>
      </c>
      <c r="D10" s="78">
        <v>743606.03</v>
      </c>
      <c r="E10" s="78">
        <v>0</v>
      </c>
      <c r="F10" s="78">
        <v>0</v>
      </c>
      <c r="G10" s="78">
        <v>743606.03</v>
      </c>
      <c r="H10" s="79">
        <v>401689.28</v>
      </c>
      <c r="I10" s="64"/>
      <c r="K10" s="80"/>
    </row>
    <row r="11" spans="1:11" ht="16.2" thickBot="1" x14ac:dyDescent="0.35">
      <c r="A11" s="64"/>
      <c r="B11" s="73">
        <v>3</v>
      </c>
      <c r="C11" s="77" t="s">
        <v>432</v>
      </c>
      <c r="D11" s="78">
        <v>1354781.39</v>
      </c>
      <c r="E11" s="78">
        <v>0</v>
      </c>
      <c r="F11" s="78">
        <v>0</v>
      </c>
      <c r="G11" s="78">
        <v>1354781.39</v>
      </c>
      <c r="H11" s="79">
        <v>921157.87</v>
      </c>
      <c r="I11" s="64"/>
      <c r="K11" s="80"/>
    </row>
    <row r="12" spans="1:11" ht="16.2" thickBot="1" x14ac:dyDescent="0.35">
      <c r="A12" s="64"/>
      <c r="B12" s="73">
        <v>4</v>
      </c>
      <c r="C12" s="77" t="s">
        <v>429</v>
      </c>
      <c r="D12" s="78">
        <v>0</v>
      </c>
      <c r="E12" s="78">
        <v>464000</v>
      </c>
      <c r="F12" s="78">
        <v>0</v>
      </c>
      <c r="G12" s="78">
        <v>464000</v>
      </c>
      <c r="H12" s="79">
        <v>336399.96</v>
      </c>
      <c r="I12" s="64"/>
      <c r="K12" s="80"/>
    </row>
    <row r="13" spans="1:11" ht="16.2" thickBot="1" x14ac:dyDescent="0.35">
      <c r="A13" s="64"/>
      <c r="B13" s="73">
        <v>5</v>
      </c>
      <c r="C13" s="77" t="s">
        <v>433</v>
      </c>
      <c r="D13" s="78">
        <v>14900</v>
      </c>
      <c r="E13" s="78">
        <v>0</v>
      </c>
      <c r="F13" s="78">
        <v>0</v>
      </c>
      <c r="G13" s="78">
        <v>14900</v>
      </c>
      <c r="H13" s="79">
        <v>0</v>
      </c>
      <c r="I13" s="64"/>
      <c r="K13" s="80"/>
    </row>
    <row r="14" spans="1:11" ht="23.4" customHeight="1" thickBot="1" x14ac:dyDescent="0.35">
      <c r="A14" s="93"/>
      <c r="B14" s="188"/>
      <c r="C14" s="296" t="s">
        <v>89</v>
      </c>
      <c r="D14" s="297">
        <v>5496281.4199999999</v>
      </c>
      <c r="E14" s="297">
        <v>464000</v>
      </c>
      <c r="F14" s="297">
        <v>0.11</v>
      </c>
      <c r="G14" s="297">
        <v>5960281.3099999996</v>
      </c>
      <c r="H14" s="298">
        <v>4598989.01</v>
      </c>
      <c r="I14" s="93"/>
    </row>
    <row r="15" spans="1:11" ht="0.6" customHeight="1" thickBot="1" x14ac:dyDescent="0.35">
      <c r="A15" s="64"/>
      <c r="B15" s="194"/>
      <c r="C15" s="302"/>
      <c r="D15" s="196"/>
      <c r="E15" s="196"/>
      <c r="F15" s="196"/>
      <c r="G15" s="196"/>
      <c r="H15" s="197"/>
      <c r="I15" s="93"/>
    </row>
    <row r="16" spans="1:11" ht="15" thickTop="1" x14ac:dyDescent="0.3">
      <c r="B16" s="94"/>
      <c r="C16" s="94"/>
      <c r="D16" s="94"/>
      <c r="E16" s="94"/>
      <c r="F16" s="94"/>
      <c r="G16" s="94"/>
      <c r="H16" s="94"/>
    </row>
    <row r="18" spans="3:8" x14ac:dyDescent="0.3">
      <c r="C18" s="95" t="s">
        <v>90</v>
      </c>
      <c r="D18" s="95"/>
      <c r="E18" s="95" t="s">
        <v>91</v>
      </c>
      <c r="F18" s="95"/>
      <c r="G18" s="443" t="s">
        <v>122</v>
      </c>
      <c r="H18" s="443"/>
    </row>
    <row r="19" spans="3:8" ht="34.799999999999997" customHeight="1" x14ac:dyDescent="0.3">
      <c r="C19" s="97" t="s">
        <v>74</v>
      </c>
      <c r="D19" s="98"/>
      <c r="E19" s="97" t="s">
        <v>75</v>
      </c>
      <c r="F19" s="98"/>
      <c r="G19" s="470" t="s">
        <v>76</v>
      </c>
      <c r="H19" s="470"/>
    </row>
    <row r="34" spans="1:9" ht="16.2" customHeight="1" x14ac:dyDescent="0.3"/>
    <row r="35" spans="1:9" x14ac:dyDescent="0.3">
      <c r="A35" s="64"/>
      <c r="B35" s="103"/>
      <c r="C35" s="103"/>
      <c r="D35" s="103"/>
      <c r="E35" s="103"/>
      <c r="F35" s="103"/>
      <c r="G35" s="103"/>
      <c r="H35" s="103"/>
      <c r="I35" s="64"/>
    </row>
  </sheetData>
  <mergeCells count="4">
    <mergeCell ref="B2:C3"/>
    <mergeCell ref="B5:H5"/>
    <mergeCell ref="G18:H18"/>
    <mergeCell ref="G19:H19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showGridLines="0" showOutlineSymbols="0" topLeftCell="A13" zoomScale="70" zoomScaleNormal="70" workbookViewId="0">
      <selection activeCell="G32" sqref="G32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4.4414062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1.3320312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1.77734375" style="67" customWidth="1"/>
    <col min="13" max="13" width="14.33203125" style="67" customWidth="1"/>
    <col min="14" max="14" width="14.6640625" style="67" customWidth="1"/>
    <col min="15" max="15" width="13.6640625" style="67" customWidth="1"/>
    <col min="16" max="16" width="3.6640625" style="67" customWidth="1"/>
    <col min="17" max="17" width="2.44140625" style="67" customWidth="1"/>
    <col min="18" max="18" width="13.5546875" style="67" bestFit="1" customWidth="1"/>
    <col min="19" max="19" width="13.21875" style="67" customWidth="1"/>
    <col min="20" max="16384" width="9.109375" style="67"/>
  </cols>
  <sheetData>
    <row r="2" spans="2:19" x14ac:dyDescent="0.3">
      <c r="B2" s="455" t="s">
        <v>434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12968843.74</v>
      </c>
      <c r="E8" s="174">
        <v>0</v>
      </c>
      <c r="F8" s="174">
        <v>402501.98</v>
      </c>
      <c r="G8" s="174">
        <v>0</v>
      </c>
      <c r="H8" s="174">
        <v>0</v>
      </c>
      <c r="I8" s="174">
        <v>0</v>
      </c>
      <c r="J8" s="174">
        <v>21638.66</v>
      </c>
      <c r="K8" s="174">
        <v>0</v>
      </c>
      <c r="L8" s="174">
        <v>0</v>
      </c>
      <c r="M8" s="175">
        <v>13349707.060000001</v>
      </c>
      <c r="N8" s="174">
        <v>12305690.449999999</v>
      </c>
      <c r="O8" s="176">
        <v>1044016.61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0</v>
      </c>
      <c r="N9" s="174">
        <v>0</v>
      </c>
      <c r="O9" s="176">
        <v>0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805927.15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805927.15</v>
      </c>
      <c r="N11" s="174">
        <v>158707.51</v>
      </c>
      <c r="O11" s="176">
        <v>647219.64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10374309.43</v>
      </c>
      <c r="E12" s="174">
        <v>0</v>
      </c>
      <c r="F12" s="174">
        <v>398749.25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10773058.68</v>
      </c>
      <c r="N12" s="174">
        <v>10376261.710000001</v>
      </c>
      <c r="O12" s="176">
        <v>396796.97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107720.78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107720.78</v>
      </c>
      <c r="N13" s="174">
        <v>107720.78</v>
      </c>
      <c r="O13" s="176">
        <v>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1680886.38</v>
      </c>
      <c r="E14" s="174">
        <v>0</v>
      </c>
      <c r="F14" s="174">
        <v>3752.73</v>
      </c>
      <c r="G14" s="174">
        <v>0</v>
      </c>
      <c r="H14" s="174">
        <v>0</v>
      </c>
      <c r="I14" s="174">
        <v>0</v>
      </c>
      <c r="J14" s="174">
        <v>21638.66</v>
      </c>
      <c r="K14" s="174">
        <v>0</v>
      </c>
      <c r="L14" s="174">
        <v>0</v>
      </c>
      <c r="M14" s="175">
        <v>1663000.45</v>
      </c>
      <c r="N14" s="174">
        <v>1663000.45</v>
      </c>
      <c r="O14" s="176">
        <v>0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1748775.03</v>
      </c>
      <c r="E17" s="174">
        <v>0</v>
      </c>
      <c r="F17" s="174">
        <v>133022.04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1881797.07</v>
      </c>
      <c r="N17" s="174">
        <v>1748775.03</v>
      </c>
      <c r="O17" s="176">
        <v>133022.04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14717618.77</v>
      </c>
      <c r="E18" s="175">
        <v>0</v>
      </c>
      <c r="F18" s="175">
        <v>535524.02</v>
      </c>
      <c r="G18" s="175">
        <v>0</v>
      </c>
      <c r="H18" s="175">
        <v>0</v>
      </c>
      <c r="I18" s="175">
        <v>0</v>
      </c>
      <c r="J18" s="175">
        <v>21638.66</v>
      </c>
      <c r="K18" s="175">
        <v>0</v>
      </c>
      <c r="L18" s="175">
        <v>0</v>
      </c>
      <c r="M18" s="175">
        <v>15231504.130000001</v>
      </c>
      <c r="N18" s="175">
        <v>14054465.48</v>
      </c>
      <c r="O18" s="176">
        <v>1177038.6499999999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</row>
    <row r="30" spans="1:19" x14ac:dyDescent="0.3">
      <c r="B30" s="285"/>
    </row>
    <row r="31" spans="1:19" x14ac:dyDescent="0.3">
      <c r="C31" s="101"/>
    </row>
    <row r="32" spans="1:19" x14ac:dyDescent="0.3">
      <c r="C32" s="101"/>
    </row>
    <row r="33" spans="1:3" x14ac:dyDescent="0.3">
      <c r="A33" s="101"/>
    </row>
    <row r="34" spans="1:3" x14ac:dyDescent="0.3">
      <c r="B34" s="101"/>
    </row>
    <row r="35" spans="1:3" x14ac:dyDescent="0.3">
      <c r="C35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showOutlineSymbols="0" topLeftCell="A19" workbookViewId="0">
      <selection activeCell="K1" sqref="K1:K65536"/>
    </sheetView>
  </sheetViews>
  <sheetFormatPr defaultColWidth="9.109375" defaultRowHeight="14.4" x14ac:dyDescent="0.3"/>
  <cols>
    <col min="1" max="1" width="2.44140625" style="67" customWidth="1"/>
    <col min="2" max="2" width="4.44140625" style="67" customWidth="1"/>
    <col min="3" max="3" width="36.5546875" style="67" customWidth="1"/>
    <col min="4" max="8" width="17.6640625" style="67" customWidth="1"/>
    <col min="9" max="9" width="3.109375" style="67" customWidth="1"/>
    <col min="10" max="10" width="2.21875" style="67" customWidth="1"/>
    <col min="11" max="11" width="14.5546875" style="67" customWidth="1"/>
    <col min="12" max="16384" width="9.109375" style="67"/>
  </cols>
  <sheetData>
    <row r="2" spans="1:11" ht="15.6" customHeight="1" x14ac:dyDescent="0.3">
      <c r="A2" s="64"/>
      <c r="B2" s="473" t="s">
        <v>434</v>
      </c>
      <c r="C2" s="473"/>
      <c r="D2" s="65"/>
      <c r="E2" s="65"/>
      <c r="F2" s="65"/>
      <c r="G2" s="65"/>
      <c r="H2" s="66"/>
      <c r="I2" s="64"/>
    </row>
    <row r="3" spans="1:11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ht="19.8" customHeight="1" x14ac:dyDescent="0.3">
      <c r="A5" s="64"/>
      <c r="B5" s="442" t="s">
        <v>114</v>
      </c>
      <c r="C5" s="442"/>
      <c r="D5" s="442"/>
      <c r="E5" s="442"/>
      <c r="F5" s="442"/>
      <c r="G5" s="442"/>
      <c r="H5" s="442"/>
      <c r="I5" s="64"/>
    </row>
    <row r="6" spans="1:11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1" ht="30" thickTop="1" thickBot="1" x14ac:dyDescent="0.35">
      <c r="B7" s="69" t="s">
        <v>78</v>
      </c>
      <c r="C7" s="70" t="s">
        <v>116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1" ht="9.6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11" ht="29.4" thickBot="1" x14ac:dyDescent="0.35">
      <c r="A9" s="64"/>
      <c r="B9" s="316">
        <v>1</v>
      </c>
      <c r="C9" s="77" t="s">
        <v>355</v>
      </c>
      <c r="D9" s="78">
        <v>84203.64</v>
      </c>
      <c r="E9" s="78">
        <v>0</v>
      </c>
      <c r="F9" s="78">
        <v>0</v>
      </c>
      <c r="G9" s="78">
        <v>84203.64</v>
      </c>
      <c r="H9" s="79">
        <v>0</v>
      </c>
      <c r="I9" s="64"/>
      <c r="K9" s="80"/>
    </row>
    <row r="10" spans="1:11" ht="19.2" customHeight="1" thickBot="1" x14ac:dyDescent="0.35">
      <c r="A10" s="64"/>
      <c r="B10" s="316">
        <v>2</v>
      </c>
      <c r="C10" s="77" t="s">
        <v>435</v>
      </c>
      <c r="D10" s="78">
        <v>2913.87</v>
      </c>
      <c r="E10" s="78">
        <v>0</v>
      </c>
      <c r="F10" s="78">
        <v>2913.87</v>
      </c>
      <c r="G10" s="78">
        <v>0</v>
      </c>
      <c r="H10" s="79">
        <v>0</v>
      </c>
      <c r="I10" s="64"/>
      <c r="K10" s="80"/>
    </row>
    <row r="11" spans="1:11" ht="19.2" customHeight="1" thickBot="1" x14ac:dyDescent="0.35">
      <c r="A11" s="64"/>
      <c r="B11" s="316">
        <v>3</v>
      </c>
      <c r="C11" s="77" t="s">
        <v>436</v>
      </c>
      <c r="D11" s="78">
        <v>10748</v>
      </c>
      <c r="E11" s="78">
        <v>0</v>
      </c>
      <c r="F11" s="78">
        <v>0</v>
      </c>
      <c r="G11" s="78">
        <v>10748</v>
      </c>
      <c r="H11" s="79">
        <v>0</v>
      </c>
      <c r="I11" s="64"/>
      <c r="K11" s="80"/>
    </row>
    <row r="12" spans="1:11" ht="19.2" customHeight="1" thickBot="1" x14ac:dyDescent="0.35">
      <c r="A12" s="64"/>
      <c r="B12" s="316">
        <v>4</v>
      </c>
      <c r="C12" s="77" t="s">
        <v>437</v>
      </c>
      <c r="D12" s="78">
        <v>3499</v>
      </c>
      <c r="E12" s="78">
        <v>0</v>
      </c>
      <c r="F12" s="78">
        <v>0</v>
      </c>
      <c r="G12" s="78">
        <v>3499</v>
      </c>
      <c r="H12" s="79">
        <v>0</v>
      </c>
      <c r="I12" s="64"/>
      <c r="K12" s="80"/>
    </row>
    <row r="13" spans="1:11" ht="29.4" thickBot="1" x14ac:dyDescent="0.35">
      <c r="A13" s="64"/>
      <c r="B13" s="316">
        <v>5</v>
      </c>
      <c r="C13" s="77" t="s">
        <v>438</v>
      </c>
      <c r="D13" s="78">
        <v>17638.419999999998</v>
      </c>
      <c r="E13" s="78">
        <v>5776.05</v>
      </c>
      <c r="F13" s="78">
        <v>13628.62</v>
      </c>
      <c r="G13" s="78">
        <v>9785.85</v>
      </c>
      <c r="H13" s="79">
        <v>0</v>
      </c>
      <c r="I13" s="64"/>
      <c r="K13" s="80"/>
    </row>
    <row r="14" spans="1:11" ht="29.4" thickBot="1" x14ac:dyDescent="0.35">
      <c r="A14" s="64"/>
      <c r="B14" s="316">
        <v>6</v>
      </c>
      <c r="C14" s="77" t="s">
        <v>439</v>
      </c>
      <c r="D14" s="78">
        <v>17399.599999999999</v>
      </c>
      <c r="E14" s="78">
        <v>0</v>
      </c>
      <c r="F14" s="78">
        <v>17399.599999999999</v>
      </c>
      <c r="G14" s="78">
        <v>0</v>
      </c>
      <c r="H14" s="79">
        <v>0</v>
      </c>
      <c r="I14" s="64"/>
      <c r="K14" s="80"/>
    </row>
    <row r="15" spans="1:11" ht="19.2" customHeight="1" thickBot="1" x14ac:dyDescent="0.35">
      <c r="A15" s="64"/>
      <c r="B15" s="316">
        <v>7</v>
      </c>
      <c r="C15" s="77" t="s">
        <v>440</v>
      </c>
      <c r="D15" s="78">
        <v>0</v>
      </c>
      <c r="E15" s="78">
        <v>17399.599999999999</v>
      </c>
      <c r="F15" s="78">
        <v>0</v>
      </c>
      <c r="G15" s="78">
        <v>17399.599999999999</v>
      </c>
      <c r="H15" s="79">
        <v>1159.97</v>
      </c>
      <c r="I15" s="64"/>
      <c r="K15" s="80"/>
    </row>
    <row r="16" spans="1:11" ht="19.2" customHeight="1" thickBot="1" x14ac:dyDescent="0.35">
      <c r="A16" s="64"/>
      <c r="B16" s="316">
        <v>8</v>
      </c>
      <c r="C16" s="77" t="s">
        <v>441</v>
      </c>
      <c r="D16" s="78">
        <v>0</v>
      </c>
      <c r="E16" s="78">
        <v>2913.87</v>
      </c>
      <c r="F16" s="78">
        <v>0</v>
      </c>
      <c r="G16" s="78">
        <v>2913.87</v>
      </c>
      <c r="H16" s="79">
        <v>0</v>
      </c>
      <c r="I16" s="64"/>
      <c r="K16" s="80"/>
    </row>
    <row r="17" spans="1:11" ht="28.2" customHeight="1" thickBot="1" x14ac:dyDescent="0.35">
      <c r="A17" s="64"/>
      <c r="B17" s="316">
        <v>9</v>
      </c>
      <c r="C17" s="317" t="s">
        <v>442</v>
      </c>
      <c r="D17" s="78">
        <v>19919.82</v>
      </c>
      <c r="E17" s="78">
        <v>0</v>
      </c>
      <c r="F17" s="78">
        <v>19919.82</v>
      </c>
      <c r="G17" s="78">
        <v>0</v>
      </c>
      <c r="H17" s="79">
        <v>0</v>
      </c>
      <c r="I17" s="64"/>
      <c r="K17" s="80"/>
    </row>
    <row r="18" spans="1:11" ht="29.4" thickBot="1" x14ac:dyDescent="0.35">
      <c r="A18" s="64"/>
      <c r="B18" s="316">
        <v>10</v>
      </c>
      <c r="C18" s="77" t="s">
        <v>443</v>
      </c>
      <c r="D18" s="78">
        <v>10379</v>
      </c>
      <c r="E18" s="78">
        <v>0</v>
      </c>
      <c r="F18" s="78">
        <v>0</v>
      </c>
      <c r="G18" s="78">
        <v>10379</v>
      </c>
      <c r="H18" s="79">
        <v>0</v>
      </c>
      <c r="I18" s="64"/>
      <c r="K18" s="80"/>
    </row>
    <row r="19" spans="1:11" ht="25.2" customHeight="1" thickBot="1" x14ac:dyDescent="0.35">
      <c r="A19" s="93"/>
      <c r="B19" s="188"/>
      <c r="C19" s="296" t="s">
        <v>89</v>
      </c>
      <c r="D19" s="297">
        <v>166701.35</v>
      </c>
      <c r="E19" s="297">
        <v>26089.52</v>
      </c>
      <c r="F19" s="297">
        <v>53861.91</v>
      </c>
      <c r="G19" s="297">
        <v>138928.95999999999</v>
      </c>
      <c r="H19" s="298">
        <v>1159.97</v>
      </c>
      <c r="I19" s="93"/>
      <c r="K19" s="80"/>
    </row>
    <row r="20" spans="1:11" ht="0.6" customHeight="1" thickBot="1" x14ac:dyDescent="0.35">
      <c r="A20" s="64"/>
      <c r="B20" s="194"/>
      <c r="C20" s="299"/>
      <c r="D20" s="196"/>
      <c r="E20" s="196"/>
      <c r="F20" s="196"/>
      <c r="G20" s="196"/>
      <c r="H20" s="197"/>
      <c r="I20" s="93"/>
      <c r="K20" s="80"/>
    </row>
    <row r="21" spans="1:11" ht="15" thickTop="1" x14ac:dyDescent="0.3">
      <c r="B21" s="94"/>
      <c r="C21" s="94"/>
      <c r="D21" s="94"/>
      <c r="E21" s="94"/>
      <c r="F21" s="94"/>
      <c r="G21" s="94"/>
      <c r="H21" s="94"/>
    </row>
    <row r="23" spans="1:11" x14ac:dyDescent="0.3">
      <c r="C23" s="95" t="s">
        <v>90</v>
      </c>
      <c r="D23" s="95"/>
      <c r="E23" s="95" t="s">
        <v>91</v>
      </c>
      <c r="F23" s="95"/>
      <c r="G23" s="443" t="s">
        <v>122</v>
      </c>
      <c r="H23" s="443"/>
    </row>
    <row r="24" spans="1:11" ht="34.799999999999997" customHeight="1" x14ac:dyDescent="0.3">
      <c r="C24" s="97" t="s">
        <v>74</v>
      </c>
      <c r="D24" s="98"/>
      <c r="E24" s="97" t="s">
        <v>75</v>
      </c>
      <c r="F24" s="98"/>
      <c r="G24" s="470" t="s">
        <v>76</v>
      </c>
      <c r="H24" s="470"/>
    </row>
    <row r="39" spans="1:9" ht="16.2" customHeight="1" x14ac:dyDescent="0.3"/>
    <row r="40" spans="1:9" x14ac:dyDescent="0.3">
      <c r="A40" s="64"/>
      <c r="B40" s="103"/>
      <c r="C40" s="103"/>
      <c r="D40" s="103"/>
      <c r="E40" s="103"/>
      <c r="F40" s="103"/>
      <c r="G40" s="103"/>
      <c r="H40" s="103"/>
      <c r="I40" s="64"/>
    </row>
  </sheetData>
  <mergeCells count="4">
    <mergeCell ref="B2:C3"/>
    <mergeCell ref="B5:H5"/>
    <mergeCell ref="G23:H23"/>
    <mergeCell ref="G24:H24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showOutlineSymbols="0" zoomScale="70" zoomScaleNormal="70" workbookViewId="0">
      <selection activeCell="M36" sqref="M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3.21875" style="67" customWidth="1"/>
    <col min="5" max="5" width="10.44140625" style="67" bestFit="1" customWidth="1"/>
    <col min="6" max="6" width="12.88671875" style="67" customWidth="1"/>
    <col min="7" max="7" width="14.21875" style="67" customWidth="1"/>
    <col min="8" max="8" width="10.33203125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9.5546875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6" width="3.6640625" style="67" customWidth="1"/>
    <col min="17" max="17" width="6.21875" style="67" customWidth="1"/>
    <col min="18" max="18" width="12.44140625" style="67" bestFit="1" customWidth="1"/>
    <col min="19" max="19" width="13.21875" style="67" customWidth="1"/>
    <col min="20" max="16384" width="9.109375" style="67"/>
  </cols>
  <sheetData>
    <row r="2" spans="2:19" x14ac:dyDescent="0.3">
      <c r="B2" s="455" t="s">
        <v>444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7946912.6200000001</v>
      </c>
      <c r="E8" s="174">
        <v>0</v>
      </c>
      <c r="F8" s="174">
        <v>33284.68</v>
      </c>
      <c r="G8" s="174">
        <v>11739.33</v>
      </c>
      <c r="H8" s="174">
        <v>3708.44</v>
      </c>
      <c r="I8" s="174">
        <v>0</v>
      </c>
      <c r="J8" s="174">
        <v>0</v>
      </c>
      <c r="K8" s="174">
        <v>0</v>
      </c>
      <c r="L8" s="174">
        <v>0</v>
      </c>
      <c r="M8" s="175">
        <v>7995645.0700000003</v>
      </c>
      <c r="N8" s="174">
        <v>3521783.58</v>
      </c>
      <c r="O8" s="176">
        <v>4473861.49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2875902.87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2875902.87</v>
      </c>
      <c r="N9" s="174">
        <v>0</v>
      </c>
      <c r="O9" s="176">
        <v>2875902.87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3408282.01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3408282.01</v>
      </c>
      <c r="N11" s="174">
        <v>1897066.7</v>
      </c>
      <c r="O11" s="176">
        <v>1511215.31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372625.93</v>
      </c>
      <c r="E12" s="174">
        <v>0</v>
      </c>
      <c r="F12" s="174">
        <v>20539.900000000001</v>
      </c>
      <c r="G12" s="174">
        <v>11739.33</v>
      </c>
      <c r="H12" s="174">
        <v>3708.44</v>
      </c>
      <c r="I12" s="174">
        <v>0</v>
      </c>
      <c r="J12" s="174">
        <v>0</v>
      </c>
      <c r="K12" s="174">
        <v>0</v>
      </c>
      <c r="L12" s="174">
        <v>0</v>
      </c>
      <c r="M12" s="175">
        <v>408613.6</v>
      </c>
      <c r="N12" s="174">
        <v>390675.37</v>
      </c>
      <c r="O12" s="176">
        <v>17938.23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239800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239800</v>
      </c>
      <c r="N13" s="174">
        <v>239800</v>
      </c>
      <c r="O13" s="176">
        <v>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1050301.81</v>
      </c>
      <c r="E14" s="174">
        <v>0</v>
      </c>
      <c r="F14" s="174">
        <v>12744.78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1063046.5900000001</v>
      </c>
      <c r="N14" s="174">
        <v>994241.51</v>
      </c>
      <c r="O14" s="176">
        <v>68805.08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11739.33</v>
      </c>
      <c r="G15" s="174">
        <v>0</v>
      </c>
      <c r="H15" s="174">
        <v>0</v>
      </c>
      <c r="I15" s="174">
        <v>0</v>
      </c>
      <c r="J15" s="174">
        <v>0</v>
      </c>
      <c r="K15" s="174">
        <v>11739.33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26299.45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26299.45</v>
      </c>
      <c r="N17" s="174">
        <v>26299.45</v>
      </c>
      <c r="O17" s="176">
        <v>0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7973212.0700000003</v>
      </c>
      <c r="E18" s="175">
        <v>0</v>
      </c>
      <c r="F18" s="175">
        <v>45024.01</v>
      </c>
      <c r="G18" s="175">
        <v>11739.33</v>
      </c>
      <c r="H18" s="175">
        <v>3708.44</v>
      </c>
      <c r="I18" s="175">
        <v>0</v>
      </c>
      <c r="J18" s="175">
        <v>0</v>
      </c>
      <c r="K18" s="175">
        <v>11739.33</v>
      </c>
      <c r="L18" s="175">
        <v>0</v>
      </c>
      <c r="M18" s="175">
        <v>8021944.5199999996</v>
      </c>
      <c r="N18" s="175">
        <v>3548083.03</v>
      </c>
      <c r="O18" s="176">
        <v>4473861.49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</row>
    <row r="30" spans="1:19" x14ac:dyDescent="0.3">
      <c r="B30" s="101"/>
    </row>
    <row r="31" spans="1:19" x14ac:dyDescent="0.3">
      <c r="C31" s="101"/>
    </row>
    <row r="32" spans="1:19" x14ac:dyDescent="0.3">
      <c r="C32" s="101"/>
    </row>
    <row r="33" spans="1:3" x14ac:dyDescent="0.3">
      <c r="C33" s="101"/>
    </row>
    <row r="34" spans="1:3" x14ac:dyDescent="0.3">
      <c r="C34" s="101"/>
    </row>
    <row r="35" spans="1:3" x14ac:dyDescent="0.3">
      <c r="B35" s="101"/>
    </row>
    <row r="36" spans="1:3" x14ac:dyDescent="0.3">
      <c r="C36" s="101"/>
    </row>
    <row r="37" spans="1:3" x14ac:dyDescent="0.3">
      <c r="A37" s="102"/>
    </row>
    <row r="38" spans="1:3" x14ac:dyDescent="0.3">
      <c r="B38" s="101"/>
    </row>
    <row r="39" spans="1:3" x14ac:dyDescent="0.3">
      <c r="C39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1"/>
  <sheetViews>
    <sheetView showGridLines="0" showOutlineSymbols="0" zoomScale="70" zoomScaleNormal="70" workbookViewId="0">
      <selection activeCell="K22" sqref="K22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4.6640625" style="67" customWidth="1"/>
    <col min="4" max="4" width="14.21875" style="67" customWidth="1"/>
    <col min="5" max="5" width="10.44140625" style="67" bestFit="1" customWidth="1"/>
    <col min="6" max="6" width="12.88671875" style="67" customWidth="1"/>
    <col min="7" max="7" width="14.21875" style="67" customWidth="1"/>
    <col min="8" max="8" width="11.33203125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11.21875" style="67" customWidth="1"/>
    <col min="13" max="15" width="13.6640625" style="67" customWidth="1"/>
    <col min="16" max="16" width="3.6640625" style="67" customWidth="1"/>
    <col min="17" max="17" width="2.6640625" style="67" customWidth="1"/>
    <col min="18" max="18" width="13.5546875" style="67" bestFit="1" customWidth="1"/>
    <col min="19" max="19" width="14.109375" style="67" customWidth="1"/>
    <col min="20" max="16384" width="9.109375" style="67"/>
  </cols>
  <sheetData>
    <row r="2" spans="2:19" x14ac:dyDescent="0.3">
      <c r="B2" s="455" t="s">
        <v>445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54935870.369999997</v>
      </c>
      <c r="E8" s="174">
        <v>0</v>
      </c>
      <c r="F8" s="174">
        <v>135105.18</v>
      </c>
      <c r="G8" s="174">
        <v>1552225.71</v>
      </c>
      <c r="H8" s="174">
        <v>0</v>
      </c>
      <c r="I8" s="174">
        <v>0</v>
      </c>
      <c r="J8" s="174">
        <v>831905.98</v>
      </c>
      <c r="K8" s="174">
        <v>1033200.01</v>
      </c>
      <c r="L8" s="174">
        <v>0</v>
      </c>
      <c r="M8" s="175">
        <v>54758095.270000003</v>
      </c>
      <c r="N8" s="174">
        <v>18426452.600000001</v>
      </c>
      <c r="O8" s="176">
        <v>36331642.670000002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6985326.7699999996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6985326.7699999996</v>
      </c>
      <c r="N9" s="174">
        <v>0</v>
      </c>
      <c r="O9" s="176">
        <v>6985326.7699999996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19847685.870000001</v>
      </c>
      <c r="E11" s="174">
        <v>0</v>
      </c>
      <c r="F11" s="174">
        <v>0</v>
      </c>
      <c r="G11" s="174">
        <v>228833.21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20076519.079999998</v>
      </c>
      <c r="N11" s="174">
        <v>2911819.77</v>
      </c>
      <c r="O11" s="176">
        <v>17164699.309999999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22031176.09</v>
      </c>
      <c r="E12" s="174">
        <v>0</v>
      </c>
      <c r="F12" s="174">
        <v>112169.73</v>
      </c>
      <c r="G12" s="174">
        <v>1175793.73</v>
      </c>
      <c r="H12" s="174">
        <v>0</v>
      </c>
      <c r="I12" s="174">
        <v>0</v>
      </c>
      <c r="J12" s="174">
        <v>131601.12</v>
      </c>
      <c r="K12" s="174">
        <v>1033200.01</v>
      </c>
      <c r="L12" s="174">
        <v>0</v>
      </c>
      <c r="M12" s="175">
        <v>22154338.420000002</v>
      </c>
      <c r="N12" s="174">
        <v>10900055.960000001</v>
      </c>
      <c r="O12" s="176">
        <v>11254282.460000001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3695661.97</v>
      </c>
      <c r="E13" s="174">
        <v>0</v>
      </c>
      <c r="F13" s="174">
        <v>4274</v>
      </c>
      <c r="G13" s="174">
        <v>0</v>
      </c>
      <c r="H13" s="174">
        <v>0</v>
      </c>
      <c r="I13" s="174">
        <v>0</v>
      </c>
      <c r="J13" s="174">
        <v>571349.18000000005</v>
      </c>
      <c r="K13" s="174">
        <v>0</v>
      </c>
      <c r="L13" s="174">
        <v>0</v>
      </c>
      <c r="M13" s="175">
        <v>3128586.79</v>
      </c>
      <c r="N13" s="174">
        <v>2363391.5699999998</v>
      </c>
      <c r="O13" s="176">
        <v>765195.22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2376019.67</v>
      </c>
      <c r="E14" s="174">
        <v>0</v>
      </c>
      <c r="F14" s="174">
        <v>18661.45</v>
      </c>
      <c r="G14" s="174">
        <v>147598.76999999999</v>
      </c>
      <c r="H14" s="174">
        <v>0</v>
      </c>
      <c r="I14" s="174">
        <v>0</v>
      </c>
      <c r="J14" s="174">
        <v>128955.68</v>
      </c>
      <c r="K14" s="174">
        <v>0</v>
      </c>
      <c r="L14" s="174">
        <v>0</v>
      </c>
      <c r="M14" s="175">
        <v>2413324.21</v>
      </c>
      <c r="N14" s="174">
        <v>2251185.2999999998</v>
      </c>
      <c r="O14" s="176">
        <v>162138.91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1822423.67</v>
      </c>
      <c r="G15" s="174">
        <v>0</v>
      </c>
      <c r="H15" s="174">
        <v>0</v>
      </c>
      <c r="I15" s="174">
        <v>0</v>
      </c>
      <c r="J15" s="174">
        <v>0</v>
      </c>
      <c r="K15" s="174">
        <v>1474924.07</v>
      </c>
      <c r="L15" s="174">
        <v>0</v>
      </c>
      <c r="M15" s="175">
        <v>347499.6</v>
      </c>
      <c r="N15" s="174">
        <v>0</v>
      </c>
      <c r="O15" s="176">
        <v>347499.6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560733.28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560733.28</v>
      </c>
      <c r="N17" s="174">
        <v>560733.28</v>
      </c>
      <c r="O17" s="176">
        <v>0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55496603.649999999</v>
      </c>
      <c r="E18" s="175">
        <v>0</v>
      </c>
      <c r="F18" s="175">
        <v>1957528.85</v>
      </c>
      <c r="G18" s="175">
        <v>1552225.71</v>
      </c>
      <c r="H18" s="175">
        <v>0</v>
      </c>
      <c r="I18" s="175">
        <v>0</v>
      </c>
      <c r="J18" s="175">
        <v>831905.98</v>
      </c>
      <c r="K18" s="175">
        <v>2508124.08</v>
      </c>
      <c r="L18" s="175">
        <v>0</v>
      </c>
      <c r="M18" s="175">
        <v>55666328.149999999</v>
      </c>
      <c r="N18" s="175">
        <v>18987185.879999999</v>
      </c>
      <c r="O18" s="176">
        <v>36679142.270000003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77301.64</v>
      </c>
      <c r="H19" s="178" t="s">
        <v>68</v>
      </c>
      <c r="I19" s="178" t="s">
        <v>68</v>
      </c>
      <c r="J19" s="178" t="s">
        <v>68</v>
      </c>
      <c r="K19" s="179">
        <v>1033200.01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/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</row>
    <row r="30" spans="1:19" x14ac:dyDescent="0.3">
      <c r="B30" s="101"/>
    </row>
    <row r="31" spans="1:19" x14ac:dyDescent="0.3">
      <c r="C31" s="101"/>
    </row>
    <row r="32" spans="1:19" x14ac:dyDescent="0.3">
      <c r="C32" s="101"/>
    </row>
    <row r="33" spans="1:3" x14ac:dyDescent="0.3">
      <c r="B33" s="101"/>
    </row>
    <row r="34" spans="1:3" x14ac:dyDescent="0.3">
      <c r="C34" s="101"/>
    </row>
    <row r="35" spans="1:3" x14ac:dyDescent="0.3">
      <c r="C35" s="101"/>
    </row>
    <row r="36" spans="1:3" x14ac:dyDescent="0.3">
      <c r="A36" s="101"/>
    </row>
    <row r="37" spans="1:3" x14ac:dyDescent="0.3">
      <c r="B37" s="101"/>
    </row>
    <row r="38" spans="1:3" x14ac:dyDescent="0.3">
      <c r="C38" s="101"/>
    </row>
    <row r="39" spans="1:3" x14ac:dyDescent="0.3">
      <c r="B39" s="101"/>
    </row>
    <row r="40" spans="1:3" x14ac:dyDescent="0.3">
      <c r="C40" s="101"/>
    </row>
    <row r="41" spans="1:3" x14ac:dyDescent="0.3">
      <c r="C41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6"/>
  <sheetViews>
    <sheetView showGridLines="0" showOutlineSymbols="0" zoomScale="90" workbookViewId="0">
      <selection activeCell="B4" sqref="B4:N4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8.44140625" style="67" bestFit="1" customWidth="1"/>
    <col min="5" max="5" width="10" style="67" bestFit="1" customWidth="1"/>
    <col min="6" max="6" width="15" style="67" bestFit="1" customWidth="1"/>
    <col min="7" max="7" width="17.44140625" style="67" customWidth="1"/>
    <col min="8" max="8" width="16.6640625" style="67" bestFit="1" customWidth="1"/>
    <col min="9" max="9" width="10" style="67" bestFit="1" customWidth="1"/>
    <col min="10" max="10" width="15" style="67" bestFit="1" customWidth="1"/>
    <col min="11" max="11" width="14.88671875" style="67" customWidth="1"/>
    <col min="12" max="13" width="16.6640625" style="67" bestFit="1" customWidth="1"/>
    <col min="14" max="14" width="17.109375" style="67" customWidth="1"/>
    <col min="15" max="15" width="17.88671875" style="67" customWidth="1"/>
    <col min="16" max="16" width="3.6640625" style="67" customWidth="1"/>
    <col min="17" max="16384" width="9.109375" style="67"/>
  </cols>
  <sheetData>
    <row r="2" spans="2:15" x14ac:dyDescent="0.3">
      <c r="B2" s="455" t="s">
        <v>420</v>
      </c>
      <c r="C2" s="455"/>
      <c r="D2" s="455"/>
      <c r="M2" s="456"/>
      <c r="N2" s="456"/>
      <c r="O2" s="456"/>
    </row>
    <row r="3" spans="2:15" x14ac:dyDescent="0.3">
      <c r="B3" s="455"/>
      <c r="C3" s="455"/>
      <c r="D3" s="455"/>
      <c r="M3" s="456"/>
      <c r="N3" s="456"/>
      <c r="O3" s="456"/>
    </row>
    <row r="4" spans="2:15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5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5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5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5" ht="19.2" customHeight="1" thickBot="1" x14ac:dyDescent="0.35">
      <c r="B8" s="172" t="s">
        <v>13</v>
      </c>
      <c r="C8" s="173" t="s">
        <v>50</v>
      </c>
      <c r="D8" s="174">
        <v>9783885545.6900005</v>
      </c>
      <c r="E8" s="174">
        <v>0</v>
      </c>
      <c r="F8" s="174">
        <v>6265600.5899999999</v>
      </c>
      <c r="G8" s="174">
        <v>178630883.02000001</v>
      </c>
      <c r="H8" s="174">
        <v>1352712944.6600001</v>
      </c>
      <c r="I8" s="174">
        <v>0</v>
      </c>
      <c r="J8" s="174">
        <v>106579612.58</v>
      </c>
      <c r="K8" s="174">
        <v>288005629.80000001</v>
      </c>
      <c r="L8" s="174">
        <v>1445653167.1600001</v>
      </c>
      <c r="M8" s="175">
        <v>9481256564.4200001</v>
      </c>
      <c r="N8" s="174">
        <v>1029388372.37</v>
      </c>
      <c r="O8" s="176">
        <v>8451868192.0500002</v>
      </c>
    </row>
    <row r="9" spans="2:15" ht="20.399999999999999" customHeight="1" thickBot="1" x14ac:dyDescent="0.35">
      <c r="B9" s="172" t="s">
        <v>51</v>
      </c>
      <c r="C9" s="173" t="s">
        <v>52</v>
      </c>
      <c r="D9" s="174">
        <v>8063288094.4099998</v>
      </c>
      <c r="E9" s="174">
        <v>0</v>
      </c>
      <c r="F9" s="174">
        <v>1897325.03</v>
      </c>
      <c r="G9" s="174">
        <v>56907870.020000003</v>
      </c>
      <c r="H9" s="174">
        <v>1348222685.6600001</v>
      </c>
      <c r="I9" s="174">
        <v>0</v>
      </c>
      <c r="J9" s="174">
        <v>87671579.150000006</v>
      </c>
      <c r="K9" s="174">
        <v>280729397.16000003</v>
      </c>
      <c r="L9" s="174">
        <v>1445653167.1600001</v>
      </c>
      <c r="M9" s="175">
        <v>7656261831.6499996</v>
      </c>
      <c r="N9" s="174">
        <v>531685.71</v>
      </c>
      <c r="O9" s="176">
        <v>7655730145.9399996</v>
      </c>
    </row>
    <row r="10" spans="2:15" ht="59.4" customHeight="1" thickBot="1" x14ac:dyDescent="0.35">
      <c r="B10" s="172" t="s">
        <v>53</v>
      </c>
      <c r="C10" s="173" t="s">
        <v>54</v>
      </c>
      <c r="D10" s="174">
        <v>3377852198.52</v>
      </c>
      <c r="E10" s="174">
        <v>0</v>
      </c>
      <c r="F10" s="174">
        <v>0</v>
      </c>
      <c r="G10" s="174">
        <v>0</v>
      </c>
      <c r="H10" s="174">
        <v>1093027752.3</v>
      </c>
      <c r="I10" s="174">
        <v>0</v>
      </c>
      <c r="J10" s="174">
        <v>0</v>
      </c>
      <c r="K10" s="174">
        <v>0</v>
      </c>
      <c r="L10" s="174">
        <v>1377179325.4200001</v>
      </c>
      <c r="M10" s="175">
        <v>3093700625.4000001</v>
      </c>
      <c r="N10" s="174">
        <v>0</v>
      </c>
      <c r="O10" s="176">
        <v>3093700625.4000001</v>
      </c>
    </row>
    <row r="11" spans="2:15" ht="29.4" thickBot="1" x14ac:dyDescent="0.35">
      <c r="B11" s="172" t="s">
        <v>55</v>
      </c>
      <c r="C11" s="173" t="s">
        <v>56</v>
      </c>
      <c r="D11" s="174">
        <v>1407201394.9100001</v>
      </c>
      <c r="E11" s="174">
        <v>0</v>
      </c>
      <c r="F11" s="174">
        <v>2837709.87</v>
      </c>
      <c r="G11" s="174">
        <v>98528888.560000002</v>
      </c>
      <c r="H11" s="174">
        <v>4490259</v>
      </c>
      <c r="I11" s="174">
        <v>0</v>
      </c>
      <c r="J11" s="174">
        <v>8431329.3800000008</v>
      </c>
      <c r="K11" s="174">
        <v>4139222.69</v>
      </c>
      <c r="L11" s="174">
        <v>0</v>
      </c>
      <c r="M11" s="175">
        <v>1500487700.27</v>
      </c>
      <c r="N11" s="174">
        <v>735949339.35000002</v>
      </c>
      <c r="O11" s="176">
        <v>764538360.91999996</v>
      </c>
    </row>
    <row r="12" spans="2:15" ht="24.6" customHeight="1" thickBot="1" x14ac:dyDescent="0.35">
      <c r="B12" s="172" t="s">
        <v>57</v>
      </c>
      <c r="C12" s="173" t="s">
        <v>58</v>
      </c>
      <c r="D12" s="174">
        <v>262504999.65000001</v>
      </c>
      <c r="E12" s="174">
        <v>0</v>
      </c>
      <c r="F12" s="174">
        <v>496650.98</v>
      </c>
      <c r="G12" s="174">
        <v>18760551</v>
      </c>
      <c r="H12" s="174">
        <v>0</v>
      </c>
      <c r="I12" s="174">
        <v>0</v>
      </c>
      <c r="J12" s="174">
        <v>9915020.6500000004</v>
      </c>
      <c r="K12" s="174">
        <v>81033.47</v>
      </c>
      <c r="L12" s="174">
        <v>0</v>
      </c>
      <c r="M12" s="175">
        <v>271766147.50999999</v>
      </c>
      <c r="N12" s="174">
        <v>243449118.44999999</v>
      </c>
      <c r="O12" s="176">
        <v>28317029.059999999</v>
      </c>
    </row>
    <row r="13" spans="2:15" ht="24.6" customHeight="1" thickBot="1" x14ac:dyDescent="0.35">
      <c r="B13" s="172" t="s">
        <v>59</v>
      </c>
      <c r="C13" s="173" t="s">
        <v>60</v>
      </c>
      <c r="D13" s="174">
        <v>8618445.3699999992</v>
      </c>
      <c r="E13" s="174">
        <v>0</v>
      </c>
      <c r="F13" s="174">
        <v>0</v>
      </c>
      <c r="G13" s="174">
        <v>3145497.04</v>
      </c>
      <c r="H13" s="174">
        <v>0</v>
      </c>
      <c r="I13" s="174">
        <v>0</v>
      </c>
      <c r="J13" s="174">
        <v>116600</v>
      </c>
      <c r="K13" s="174">
        <v>2939860.04</v>
      </c>
      <c r="L13" s="174">
        <v>0</v>
      </c>
      <c r="M13" s="175">
        <v>8707482.3699999992</v>
      </c>
      <c r="N13" s="174">
        <v>7175916.5</v>
      </c>
      <c r="O13" s="176">
        <v>1531565.87</v>
      </c>
    </row>
    <row r="14" spans="2:15" ht="24.6" customHeight="1" thickBot="1" x14ac:dyDescent="0.35">
      <c r="B14" s="172" t="s">
        <v>61</v>
      </c>
      <c r="C14" s="173" t="s">
        <v>62</v>
      </c>
      <c r="D14" s="174">
        <v>42272611.350000001</v>
      </c>
      <c r="E14" s="174">
        <v>0</v>
      </c>
      <c r="F14" s="174">
        <v>1033914.71</v>
      </c>
      <c r="G14" s="174">
        <v>1288076.3999999999</v>
      </c>
      <c r="H14" s="174">
        <v>0</v>
      </c>
      <c r="I14" s="174">
        <v>0</v>
      </c>
      <c r="J14" s="174">
        <v>445083.4</v>
      </c>
      <c r="K14" s="174">
        <v>116116.44</v>
      </c>
      <c r="L14" s="174">
        <v>0</v>
      </c>
      <c r="M14" s="175">
        <v>44033402.619999997</v>
      </c>
      <c r="N14" s="174">
        <v>42282312.359999999</v>
      </c>
      <c r="O14" s="176">
        <v>1751090.26</v>
      </c>
    </row>
    <row r="15" spans="2:15" ht="22.2" customHeight="1" thickBot="1" x14ac:dyDescent="0.35">
      <c r="B15" s="177" t="s">
        <v>18</v>
      </c>
      <c r="C15" s="173" t="s">
        <v>63</v>
      </c>
      <c r="D15" s="174">
        <v>201420986.44</v>
      </c>
      <c r="E15" s="174">
        <v>0</v>
      </c>
      <c r="F15" s="174">
        <v>108511481.25</v>
      </c>
      <c r="G15" s="174">
        <v>5685334.75</v>
      </c>
      <c r="H15" s="174">
        <v>0</v>
      </c>
      <c r="I15" s="174">
        <v>0</v>
      </c>
      <c r="J15" s="174">
        <v>11610</v>
      </c>
      <c r="K15" s="174">
        <v>88674757.829999998</v>
      </c>
      <c r="L15" s="174">
        <v>1483829.08</v>
      </c>
      <c r="M15" s="175">
        <v>225447605.53</v>
      </c>
      <c r="N15" s="174">
        <v>0</v>
      </c>
      <c r="O15" s="176">
        <v>225447605.53</v>
      </c>
    </row>
    <row r="16" spans="2:15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90000</v>
      </c>
      <c r="I16" s="174">
        <v>0</v>
      </c>
      <c r="J16" s="174">
        <v>0</v>
      </c>
      <c r="K16" s="174">
        <v>0</v>
      </c>
      <c r="L16" s="174">
        <v>90000</v>
      </c>
      <c r="M16" s="175">
        <v>0</v>
      </c>
      <c r="N16" s="174">
        <v>0</v>
      </c>
      <c r="O16" s="176">
        <v>0</v>
      </c>
    </row>
    <row r="17" spans="2:15" ht="20.399999999999999" customHeight="1" thickBot="1" x14ac:dyDescent="0.35">
      <c r="B17" s="177" t="s">
        <v>22</v>
      </c>
      <c r="C17" s="173" t="s">
        <v>65</v>
      </c>
      <c r="D17" s="174">
        <v>174557270.43000001</v>
      </c>
      <c r="E17" s="174">
        <v>0</v>
      </c>
      <c r="F17" s="174">
        <v>6199.2</v>
      </c>
      <c r="G17" s="174">
        <v>9822851.8599999994</v>
      </c>
      <c r="H17" s="174">
        <v>0</v>
      </c>
      <c r="I17" s="174">
        <v>0</v>
      </c>
      <c r="J17" s="174">
        <v>464305.13</v>
      </c>
      <c r="K17" s="174">
        <v>0</v>
      </c>
      <c r="L17" s="174">
        <v>0</v>
      </c>
      <c r="M17" s="175">
        <v>183922016.36000001</v>
      </c>
      <c r="N17" s="174">
        <v>156820951.90000001</v>
      </c>
      <c r="O17" s="176">
        <v>27101064.460000001</v>
      </c>
    </row>
    <row r="18" spans="2:15" ht="22.2" customHeight="1" thickBot="1" x14ac:dyDescent="0.35">
      <c r="B18" s="461" t="s">
        <v>66</v>
      </c>
      <c r="C18" s="462"/>
      <c r="D18" s="175">
        <v>10159863802.559999</v>
      </c>
      <c r="E18" s="175">
        <v>0</v>
      </c>
      <c r="F18" s="175">
        <v>114783281.04000001</v>
      </c>
      <c r="G18" s="175">
        <v>194139069.63</v>
      </c>
      <c r="H18" s="175">
        <v>1352802944.6600001</v>
      </c>
      <c r="I18" s="175">
        <v>0</v>
      </c>
      <c r="J18" s="175">
        <v>107055527.70999999</v>
      </c>
      <c r="K18" s="175">
        <v>376680387.63</v>
      </c>
      <c r="L18" s="175">
        <v>1447226996.24</v>
      </c>
      <c r="M18" s="175">
        <v>9890626186.3099995</v>
      </c>
      <c r="N18" s="175">
        <v>1186209324.27</v>
      </c>
      <c r="O18" s="176">
        <v>8704416862.0400009</v>
      </c>
    </row>
    <row r="19" spans="2:15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102105505.84999999</v>
      </c>
      <c r="H19" s="178" t="s">
        <v>68</v>
      </c>
      <c r="I19" s="178" t="s">
        <v>68</v>
      </c>
      <c r="J19" s="178" t="s">
        <v>68</v>
      </c>
      <c r="K19" s="179">
        <v>288470899.43000001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5" ht="6" customHeight="1" thickTop="1" x14ac:dyDescent="0.3"/>
    <row r="21" spans="2:15" ht="9.6" customHeight="1" x14ac:dyDescent="0.3">
      <c r="B21" s="181" t="s">
        <v>69</v>
      </c>
    </row>
    <row r="22" spans="2:15" ht="10.8" customHeight="1" x14ac:dyDescent="0.3">
      <c r="B22" s="181" t="s">
        <v>70</v>
      </c>
    </row>
    <row r="23" spans="2:15" ht="10.199999999999999" customHeight="1" x14ac:dyDescent="0.3">
      <c r="B23" s="181" t="s">
        <v>71</v>
      </c>
    </row>
    <row r="24" spans="2:15" ht="38.4" customHeight="1" x14ac:dyDescent="0.3"/>
    <row r="25" spans="2:15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5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8"/>
  <sheetViews>
    <sheetView showGridLines="0" showOutlineSymbols="0" topLeftCell="D1" zoomScaleNormal="100" workbookViewId="0">
      <selection activeCell="J1" sqref="J1:L65536"/>
    </sheetView>
  </sheetViews>
  <sheetFormatPr defaultColWidth="9.109375" defaultRowHeight="14.4" x14ac:dyDescent="0.3"/>
  <cols>
    <col min="1" max="1" width="2.44140625" style="67" customWidth="1"/>
    <col min="2" max="2" width="4.44140625" style="67" customWidth="1"/>
    <col min="3" max="3" width="39.7773437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0" width="14.88671875" style="67" bestFit="1" customWidth="1"/>
    <col min="11" max="11" width="9.33203125" style="67" bestFit="1" customWidth="1"/>
    <col min="12" max="16384" width="9.109375" style="67"/>
  </cols>
  <sheetData>
    <row r="2" spans="1:10" ht="15.6" customHeight="1" x14ac:dyDescent="0.3">
      <c r="A2" s="64"/>
      <c r="B2" s="473" t="s">
        <v>420</v>
      </c>
      <c r="C2" s="473"/>
      <c r="D2" s="65"/>
      <c r="E2" s="65"/>
      <c r="F2" s="65"/>
      <c r="G2" s="65"/>
      <c r="H2" s="66"/>
      <c r="I2" s="64"/>
    </row>
    <row r="3" spans="1:10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0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0" ht="19.8" customHeight="1" x14ac:dyDescent="0.3">
      <c r="A5" s="64"/>
      <c r="B5" s="442" t="s">
        <v>114</v>
      </c>
      <c r="C5" s="442"/>
      <c r="D5" s="442"/>
      <c r="E5" s="442"/>
      <c r="F5" s="442"/>
      <c r="G5" s="442"/>
      <c r="H5" s="442"/>
      <c r="I5" s="64"/>
    </row>
    <row r="6" spans="1:10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0" ht="30" thickTop="1" thickBot="1" x14ac:dyDescent="0.35">
      <c r="B7" s="69" t="s">
        <v>78</v>
      </c>
      <c r="C7" s="70" t="s">
        <v>116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0" ht="11.4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10" ht="16.2" thickBot="1" x14ac:dyDescent="0.35">
      <c r="A9" s="64"/>
      <c r="B9" s="73">
        <v>1</v>
      </c>
      <c r="C9" s="77" t="s">
        <v>446</v>
      </c>
      <c r="D9" s="78">
        <v>0</v>
      </c>
      <c r="E9" s="78">
        <v>2262658.64</v>
      </c>
      <c r="F9" s="78">
        <v>0</v>
      </c>
      <c r="G9" s="78">
        <v>2262658.64</v>
      </c>
      <c r="H9" s="79">
        <v>2224241.77</v>
      </c>
      <c r="I9" s="64"/>
      <c r="J9" s="80"/>
    </row>
    <row r="10" spans="1:10" ht="16.2" thickBot="1" x14ac:dyDescent="0.35">
      <c r="A10" s="64"/>
      <c r="B10" s="73">
        <v>2</v>
      </c>
      <c r="C10" s="77" t="s">
        <v>447</v>
      </c>
      <c r="D10" s="78">
        <v>607725.9</v>
      </c>
      <c r="E10" s="78">
        <v>0</v>
      </c>
      <c r="F10" s="78">
        <v>0</v>
      </c>
      <c r="G10" s="78">
        <v>607725.9</v>
      </c>
      <c r="H10" s="79">
        <v>0</v>
      </c>
      <c r="I10" s="64"/>
      <c r="J10" s="80"/>
    </row>
    <row r="11" spans="1:10" ht="29.4" thickBot="1" x14ac:dyDescent="0.35">
      <c r="A11" s="64"/>
      <c r="B11" s="73">
        <v>3</v>
      </c>
      <c r="C11" s="77" t="s">
        <v>448</v>
      </c>
      <c r="D11" s="78">
        <v>2023734</v>
      </c>
      <c r="E11" s="78">
        <v>0</v>
      </c>
      <c r="F11" s="78">
        <v>0</v>
      </c>
      <c r="G11" s="78">
        <v>2023734</v>
      </c>
      <c r="H11" s="79">
        <v>247177.69</v>
      </c>
      <c r="I11" s="64"/>
      <c r="J11" s="80"/>
    </row>
    <row r="12" spans="1:10" ht="16.2" thickBot="1" x14ac:dyDescent="0.35">
      <c r="A12" s="64"/>
      <c r="B12" s="73">
        <v>4</v>
      </c>
      <c r="C12" s="77" t="s">
        <v>449</v>
      </c>
      <c r="D12" s="78">
        <v>2755983.28</v>
      </c>
      <c r="E12" s="78">
        <v>0</v>
      </c>
      <c r="F12" s="78">
        <v>2755983.28</v>
      </c>
      <c r="G12" s="78">
        <v>0</v>
      </c>
      <c r="H12" s="79">
        <v>0</v>
      </c>
      <c r="I12" s="64"/>
      <c r="J12" s="80"/>
    </row>
    <row r="13" spans="1:10" ht="16.2" thickBot="1" x14ac:dyDescent="0.35">
      <c r="A13" s="64"/>
      <c r="B13" s="73">
        <v>5</v>
      </c>
      <c r="C13" s="77" t="s">
        <v>450</v>
      </c>
      <c r="D13" s="78">
        <v>597506.97</v>
      </c>
      <c r="E13" s="78">
        <v>0</v>
      </c>
      <c r="F13" s="78">
        <v>5500</v>
      </c>
      <c r="G13" s="78">
        <v>592006.97</v>
      </c>
      <c r="H13" s="79">
        <v>0</v>
      </c>
      <c r="I13" s="64"/>
      <c r="J13" s="80"/>
    </row>
    <row r="14" spans="1:10" ht="16.2" thickBot="1" x14ac:dyDescent="0.35">
      <c r="A14" s="64"/>
      <c r="B14" s="73">
        <v>6</v>
      </c>
      <c r="C14" s="77" t="s">
        <v>451</v>
      </c>
      <c r="D14" s="78">
        <v>2495662.11</v>
      </c>
      <c r="E14" s="78">
        <v>0</v>
      </c>
      <c r="F14" s="78">
        <v>0</v>
      </c>
      <c r="G14" s="78">
        <v>2495662.11</v>
      </c>
      <c r="H14" s="79">
        <v>2495662.11</v>
      </c>
      <c r="I14" s="64"/>
      <c r="J14" s="80"/>
    </row>
    <row r="15" spans="1:10" ht="16.2" thickBot="1" x14ac:dyDescent="0.35">
      <c r="A15" s="64"/>
      <c r="B15" s="73">
        <v>7</v>
      </c>
      <c r="C15" s="77" t="s">
        <v>452</v>
      </c>
      <c r="D15" s="78">
        <v>47962346.189999998</v>
      </c>
      <c r="E15" s="78">
        <v>0</v>
      </c>
      <c r="F15" s="78">
        <v>0</v>
      </c>
      <c r="G15" s="78">
        <v>47962346.189999998</v>
      </c>
      <c r="H15" s="79">
        <v>47725780.939999998</v>
      </c>
      <c r="I15" s="64"/>
      <c r="J15" s="80"/>
    </row>
    <row r="16" spans="1:10" ht="16.2" thickBot="1" x14ac:dyDescent="0.35">
      <c r="A16" s="64"/>
      <c r="B16" s="73">
        <v>8</v>
      </c>
      <c r="C16" s="77" t="s">
        <v>453</v>
      </c>
      <c r="D16" s="78">
        <v>325200</v>
      </c>
      <c r="E16" s="78">
        <v>325200</v>
      </c>
      <c r="F16" s="78">
        <v>325200</v>
      </c>
      <c r="G16" s="78">
        <v>325200</v>
      </c>
      <c r="H16" s="79">
        <v>249320</v>
      </c>
      <c r="I16" s="64"/>
      <c r="J16" s="80"/>
    </row>
    <row r="17" spans="1:10" ht="16.2" thickBot="1" x14ac:dyDescent="0.35">
      <c r="A17" s="64"/>
      <c r="B17" s="73">
        <v>9</v>
      </c>
      <c r="C17" s="77" t="s">
        <v>454</v>
      </c>
      <c r="D17" s="78">
        <v>2502220</v>
      </c>
      <c r="E17" s="78">
        <v>0</v>
      </c>
      <c r="F17" s="78">
        <v>397720</v>
      </c>
      <c r="G17" s="78">
        <v>2104500</v>
      </c>
      <c r="H17" s="79">
        <v>0</v>
      </c>
      <c r="I17" s="64"/>
      <c r="J17" s="80"/>
    </row>
    <row r="18" spans="1:10" ht="16.2" thickBot="1" x14ac:dyDescent="0.35">
      <c r="A18" s="64"/>
      <c r="B18" s="73">
        <v>10</v>
      </c>
      <c r="C18" s="77" t="s">
        <v>455</v>
      </c>
      <c r="D18" s="78">
        <v>33380.400000000001</v>
      </c>
      <c r="E18" s="78">
        <v>0</v>
      </c>
      <c r="F18" s="78">
        <v>0</v>
      </c>
      <c r="G18" s="78">
        <v>33380.400000000001</v>
      </c>
      <c r="H18" s="79">
        <v>9346.0400000000009</v>
      </c>
      <c r="I18" s="64"/>
      <c r="J18" s="80"/>
    </row>
    <row r="19" spans="1:10" ht="16.2" thickBot="1" x14ac:dyDescent="0.35">
      <c r="A19" s="64"/>
      <c r="B19" s="73">
        <v>11</v>
      </c>
      <c r="C19" s="77" t="s">
        <v>456</v>
      </c>
      <c r="D19" s="78">
        <v>10092304.689999999</v>
      </c>
      <c r="E19" s="78">
        <v>0</v>
      </c>
      <c r="F19" s="78">
        <v>0</v>
      </c>
      <c r="G19" s="78">
        <v>10092304.689999999</v>
      </c>
      <c r="H19" s="79">
        <v>9245825.2899999991</v>
      </c>
      <c r="I19" s="64"/>
      <c r="J19" s="80"/>
    </row>
    <row r="20" spans="1:10" ht="16.2" thickBot="1" x14ac:dyDescent="0.35">
      <c r="A20" s="64"/>
      <c r="B20" s="73">
        <v>12</v>
      </c>
      <c r="C20" s="77" t="s">
        <v>457</v>
      </c>
      <c r="D20" s="78">
        <v>998990</v>
      </c>
      <c r="E20" s="78">
        <v>0</v>
      </c>
      <c r="F20" s="78">
        <v>0</v>
      </c>
      <c r="G20" s="78">
        <v>998990</v>
      </c>
      <c r="H20" s="79">
        <v>811293.36</v>
      </c>
      <c r="I20" s="64"/>
      <c r="J20" s="80"/>
    </row>
    <row r="21" spans="1:10" ht="16.2" thickBot="1" x14ac:dyDescent="0.35">
      <c r="A21" s="64"/>
      <c r="B21" s="73">
        <v>13</v>
      </c>
      <c r="C21" s="77" t="s">
        <v>458</v>
      </c>
      <c r="D21" s="78">
        <v>8728049.2899999991</v>
      </c>
      <c r="E21" s="78">
        <v>4034565.06</v>
      </c>
      <c r="F21" s="78">
        <v>0</v>
      </c>
      <c r="G21" s="78">
        <v>12762614.35</v>
      </c>
      <c r="H21" s="79">
        <v>8621457.1099999994</v>
      </c>
      <c r="I21" s="64"/>
      <c r="J21" s="80"/>
    </row>
    <row r="22" spans="1:10" ht="16.2" thickBot="1" x14ac:dyDescent="0.35">
      <c r="A22" s="64"/>
      <c r="B22" s="73">
        <v>14</v>
      </c>
      <c r="C22" s="77" t="s">
        <v>459</v>
      </c>
      <c r="D22" s="78">
        <v>15743645.9</v>
      </c>
      <c r="E22" s="78">
        <v>1329844</v>
      </c>
      <c r="F22" s="78">
        <v>1650800</v>
      </c>
      <c r="G22" s="78">
        <v>15422689.9</v>
      </c>
      <c r="H22" s="79">
        <v>10462862.460000001</v>
      </c>
      <c r="I22" s="64"/>
      <c r="J22" s="80"/>
    </row>
    <row r="23" spans="1:10" ht="16.2" thickBot="1" x14ac:dyDescent="0.35">
      <c r="A23" s="64"/>
      <c r="B23" s="73">
        <v>15</v>
      </c>
      <c r="C23" s="77" t="s">
        <v>460</v>
      </c>
      <c r="D23" s="78">
        <v>6226229.5199999996</v>
      </c>
      <c r="E23" s="78">
        <v>0</v>
      </c>
      <c r="F23" s="78">
        <v>0</v>
      </c>
      <c r="G23" s="78">
        <v>6226229.5199999996</v>
      </c>
      <c r="H23" s="79">
        <v>6226229.5199999996</v>
      </c>
      <c r="I23" s="64"/>
      <c r="J23" s="80"/>
    </row>
    <row r="24" spans="1:10" ht="16.2" thickBot="1" x14ac:dyDescent="0.35">
      <c r="A24" s="64"/>
      <c r="B24" s="73">
        <v>16</v>
      </c>
      <c r="C24" s="77" t="s">
        <v>461</v>
      </c>
      <c r="D24" s="78">
        <v>2245636.4900000002</v>
      </c>
      <c r="E24" s="78">
        <v>777632.72</v>
      </c>
      <c r="F24" s="78">
        <v>0</v>
      </c>
      <c r="G24" s="78">
        <v>3023269.21</v>
      </c>
      <c r="H24" s="79">
        <v>2236811.29</v>
      </c>
      <c r="I24" s="64"/>
      <c r="J24" s="80"/>
    </row>
    <row r="25" spans="1:10" ht="16.2" thickBot="1" x14ac:dyDescent="0.35">
      <c r="A25" s="64"/>
      <c r="B25" s="73">
        <v>17</v>
      </c>
      <c r="C25" s="77" t="s">
        <v>462</v>
      </c>
      <c r="D25" s="78">
        <v>2279042.5499999998</v>
      </c>
      <c r="E25" s="78">
        <v>6232643.8700000001</v>
      </c>
      <c r="F25" s="78">
        <v>0</v>
      </c>
      <c r="G25" s="78">
        <v>8511686.4199999999</v>
      </c>
      <c r="H25" s="79">
        <v>6673781.7400000002</v>
      </c>
      <c r="I25" s="64"/>
      <c r="J25" s="80"/>
    </row>
    <row r="26" spans="1:10" ht="16.2" thickBot="1" x14ac:dyDescent="0.35">
      <c r="A26" s="64"/>
      <c r="B26" s="73">
        <v>18</v>
      </c>
      <c r="C26" s="77" t="s">
        <v>463</v>
      </c>
      <c r="D26" s="78">
        <v>0</v>
      </c>
      <c r="E26" s="78">
        <v>160661800.37</v>
      </c>
      <c r="F26" s="78">
        <v>0</v>
      </c>
      <c r="G26" s="78">
        <v>160661800.37</v>
      </c>
      <c r="H26" s="79">
        <v>160661800.37</v>
      </c>
      <c r="I26" s="64"/>
      <c r="J26" s="80"/>
    </row>
    <row r="27" spans="1:10" ht="16.2" thickBot="1" x14ac:dyDescent="0.35">
      <c r="A27" s="64"/>
      <c r="B27" s="73">
        <v>19</v>
      </c>
      <c r="C27" s="77" t="s">
        <v>464</v>
      </c>
      <c r="D27" s="78">
        <v>2046412.85</v>
      </c>
      <c r="E27" s="78">
        <v>0</v>
      </c>
      <c r="F27" s="78">
        <v>0</v>
      </c>
      <c r="G27" s="78">
        <v>2046412.85</v>
      </c>
      <c r="H27" s="79">
        <v>1432664.64</v>
      </c>
      <c r="I27" s="64"/>
      <c r="J27" s="80"/>
    </row>
    <row r="28" spans="1:10" ht="16.2" thickBot="1" x14ac:dyDescent="0.35">
      <c r="A28" s="64"/>
      <c r="B28" s="73">
        <v>20</v>
      </c>
      <c r="C28" s="77" t="s">
        <v>465</v>
      </c>
      <c r="D28" s="78">
        <v>698527.22</v>
      </c>
      <c r="E28" s="78">
        <v>0</v>
      </c>
      <c r="F28" s="78">
        <v>0</v>
      </c>
      <c r="G28" s="78">
        <v>698527.22</v>
      </c>
      <c r="H28" s="79">
        <v>477491.27</v>
      </c>
      <c r="I28" s="64"/>
      <c r="J28" s="80"/>
    </row>
    <row r="29" spans="1:10" ht="16.2" thickBot="1" x14ac:dyDescent="0.35">
      <c r="A29" s="64"/>
      <c r="B29" s="73">
        <v>21</v>
      </c>
      <c r="C29" s="77" t="s">
        <v>466</v>
      </c>
      <c r="D29" s="78">
        <v>1265115.6200000001</v>
      </c>
      <c r="E29" s="78">
        <v>0</v>
      </c>
      <c r="F29" s="78">
        <v>0</v>
      </c>
      <c r="G29" s="78">
        <v>1265115.6200000001</v>
      </c>
      <c r="H29" s="79">
        <v>1265115.6200000001</v>
      </c>
      <c r="I29" s="64"/>
      <c r="J29" s="80"/>
    </row>
    <row r="30" spans="1:10" ht="16.2" thickBot="1" x14ac:dyDescent="0.35">
      <c r="A30" s="64"/>
      <c r="B30" s="73">
        <v>22</v>
      </c>
      <c r="C30" s="77" t="s">
        <v>467</v>
      </c>
      <c r="D30" s="78">
        <v>3962573.29</v>
      </c>
      <c r="E30" s="78">
        <v>0</v>
      </c>
      <c r="F30" s="78">
        <v>0</v>
      </c>
      <c r="G30" s="78">
        <v>3962573.29</v>
      </c>
      <c r="H30" s="79">
        <v>3346482.05</v>
      </c>
      <c r="I30" s="64"/>
      <c r="J30" s="80"/>
    </row>
    <row r="31" spans="1:10" ht="16.2" thickBot="1" x14ac:dyDescent="0.35">
      <c r="A31" s="64"/>
      <c r="B31" s="73">
        <v>23</v>
      </c>
      <c r="C31" s="77" t="s">
        <v>468</v>
      </c>
      <c r="D31" s="78">
        <v>2682182.98</v>
      </c>
      <c r="E31" s="78">
        <v>0</v>
      </c>
      <c r="F31" s="78">
        <v>0</v>
      </c>
      <c r="G31" s="78">
        <v>2682182.98</v>
      </c>
      <c r="H31" s="79">
        <v>2168854.58</v>
      </c>
      <c r="I31" s="64"/>
      <c r="J31" s="80"/>
    </row>
    <row r="32" spans="1:10" ht="16.2" thickBot="1" x14ac:dyDescent="0.35">
      <c r="A32" s="64"/>
      <c r="B32" s="73">
        <v>24</v>
      </c>
      <c r="C32" s="77" t="s">
        <v>469</v>
      </c>
      <c r="D32" s="78">
        <v>725328.24</v>
      </c>
      <c r="E32" s="78">
        <v>0</v>
      </c>
      <c r="F32" s="78">
        <v>0</v>
      </c>
      <c r="G32" s="78">
        <v>725328.24</v>
      </c>
      <c r="H32" s="79">
        <v>725328.24</v>
      </c>
      <c r="I32" s="64"/>
      <c r="J32" s="80"/>
    </row>
    <row r="33" spans="1:10" ht="16.2" thickBot="1" x14ac:dyDescent="0.35">
      <c r="A33" s="64"/>
      <c r="B33" s="73">
        <v>25</v>
      </c>
      <c r="C33" s="77" t="s">
        <v>470</v>
      </c>
      <c r="D33" s="78">
        <v>4058471.25</v>
      </c>
      <c r="E33" s="78">
        <v>0</v>
      </c>
      <c r="F33" s="78">
        <v>0</v>
      </c>
      <c r="G33" s="78">
        <v>4058471.25</v>
      </c>
      <c r="H33" s="79">
        <v>62615.61</v>
      </c>
      <c r="I33" s="64"/>
      <c r="J33" s="80"/>
    </row>
    <row r="34" spans="1:10" ht="16.2" thickBot="1" x14ac:dyDescent="0.35">
      <c r="A34" s="64"/>
      <c r="B34" s="73">
        <v>26</v>
      </c>
      <c r="C34" s="77" t="s">
        <v>471</v>
      </c>
      <c r="D34" s="78">
        <v>40489166.159999996</v>
      </c>
      <c r="E34" s="78">
        <v>0</v>
      </c>
      <c r="F34" s="78">
        <v>0</v>
      </c>
      <c r="G34" s="78">
        <v>40489166.159999996</v>
      </c>
      <c r="H34" s="79">
        <v>40489166.159999996</v>
      </c>
      <c r="I34" s="64"/>
      <c r="J34" s="80"/>
    </row>
    <row r="35" spans="1:10" ht="16.2" thickBot="1" x14ac:dyDescent="0.35">
      <c r="A35" s="64"/>
      <c r="B35" s="73">
        <v>27</v>
      </c>
      <c r="C35" s="77" t="s">
        <v>472</v>
      </c>
      <c r="D35" s="78">
        <v>14349317.91</v>
      </c>
      <c r="E35" s="78">
        <v>0</v>
      </c>
      <c r="F35" s="78">
        <v>0</v>
      </c>
      <c r="G35" s="78">
        <v>14349317.91</v>
      </c>
      <c r="H35" s="79">
        <v>14349317.91</v>
      </c>
      <c r="I35" s="64"/>
      <c r="J35" s="80"/>
    </row>
    <row r="36" spans="1:10" ht="16.2" thickBot="1" x14ac:dyDescent="0.35">
      <c r="A36" s="64"/>
      <c r="B36" s="73">
        <v>28</v>
      </c>
      <c r="C36" s="77" t="s">
        <v>473</v>
      </c>
      <c r="D36" s="78">
        <v>37604877.920000002</v>
      </c>
      <c r="E36" s="78">
        <v>0</v>
      </c>
      <c r="F36" s="78">
        <v>0</v>
      </c>
      <c r="G36" s="78">
        <v>37604877.920000002</v>
      </c>
      <c r="H36" s="79">
        <v>37604877.920000002</v>
      </c>
      <c r="I36" s="64"/>
      <c r="J36" s="80"/>
    </row>
    <row r="37" spans="1:10" ht="16.2" thickBot="1" x14ac:dyDescent="0.35">
      <c r="A37" s="64"/>
      <c r="B37" s="73">
        <v>29</v>
      </c>
      <c r="C37" s="77" t="s">
        <v>474</v>
      </c>
      <c r="D37" s="78">
        <v>18598518.539999999</v>
      </c>
      <c r="E37" s="78">
        <v>215410.48</v>
      </c>
      <c r="F37" s="78">
        <v>0</v>
      </c>
      <c r="G37" s="78">
        <v>18813929.02</v>
      </c>
      <c r="H37" s="79">
        <v>18813929.02</v>
      </c>
      <c r="I37" s="64"/>
      <c r="J37" s="80"/>
    </row>
    <row r="38" spans="1:10" ht="16.2" thickBot="1" x14ac:dyDescent="0.35">
      <c r="A38" s="64"/>
      <c r="B38" s="73">
        <v>30</v>
      </c>
      <c r="C38" s="77" t="s">
        <v>475</v>
      </c>
      <c r="D38" s="78">
        <v>204149481.56999999</v>
      </c>
      <c r="E38" s="78">
        <v>13973346.09</v>
      </c>
      <c r="F38" s="78">
        <v>0</v>
      </c>
      <c r="G38" s="78">
        <v>218122827.66</v>
      </c>
      <c r="H38" s="79">
        <v>218122827.66</v>
      </c>
      <c r="I38" s="64"/>
      <c r="J38" s="80"/>
    </row>
    <row r="39" spans="1:10" ht="16.2" thickBot="1" x14ac:dyDescent="0.35">
      <c r="A39" s="64"/>
      <c r="B39" s="73">
        <v>31</v>
      </c>
      <c r="C39" s="77" t="s">
        <v>476</v>
      </c>
      <c r="D39" s="78">
        <v>90270.84</v>
      </c>
      <c r="E39" s="78">
        <v>0</v>
      </c>
      <c r="F39" s="78">
        <v>0</v>
      </c>
      <c r="G39" s="78">
        <v>90270.84</v>
      </c>
      <c r="H39" s="79">
        <v>90270.84</v>
      </c>
      <c r="I39" s="64"/>
      <c r="J39" s="80"/>
    </row>
    <row r="40" spans="1:10" ht="16.2" thickBot="1" x14ac:dyDescent="0.35">
      <c r="A40" s="64"/>
      <c r="B40" s="73">
        <v>32</v>
      </c>
      <c r="C40" s="77" t="s">
        <v>477</v>
      </c>
      <c r="D40" s="78">
        <v>8639337.6999999993</v>
      </c>
      <c r="E40" s="78">
        <v>0</v>
      </c>
      <c r="F40" s="78">
        <v>0</v>
      </c>
      <c r="G40" s="78">
        <v>8639337.6999999993</v>
      </c>
      <c r="H40" s="79">
        <v>8639337.6999999993</v>
      </c>
      <c r="I40" s="64"/>
      <c r="J40" s="80"/>
    </row>
    <row r="41" spans="1:10" ht="16.2" thickBot="1" x14ac:dyDescent="0.35">
      <c r="A41" s="64"/>
      <c r="B41" s="73">
        <v>33</v>
      </c>
      <c r="C41" s="77" t="s">
        <v>478</v>
      </c>
      <c r="D41" s="78">
        <v>3064887.1</v>
      </c>
      <c r="E41" s="78">
        <v>0</v>
      </c>
      <c r="F41" s="78">
        <v>0</v>
      </c>
      <c r="G41" s="78">
        <v>3064887.1</v>
      </c>
      <c r="H41" s="79">
        <v>3064887.1</v>
      </c>
      <c r="I41" s="64"/>
      <c r="J41" s="80"/>
    </row>
    <row r="42" spans="1:10" ht="16.2" thickBot="1" x14ac:dyDescent="0.35">
      <c r="A42" s="64"/>
      <c r="B42" s="73">
        <v>34</v>
      </c>
      <c r="C42" s="77" t="s">
        <v>479</v>
      </c>
      <c r="D42" s="78">
        <v>1487706.82</v>
      </c>
      <c r="E42" s="78">
        <v>0</v>
      </c>
      <c r="F42" s="78">
        <v>0</v>
      </c>
      <c r="G42" s="78">
        <v>1487706.82</v>
      </c>
      <c r="H42" s="79">
        <v>1487706.82</v>
      </c>
      <c r="I42" s="64"/>
      <c r="J42" s="80"/>
    </row>
    <row r="43" spans="1:10" ht="16.2" thickBot="1" x14ac:dyDescent="0.35">
      <c r="A43" s="64"/>
      <c r="B43" s="73">
        <v>35</v>
      </c>
      <c r="C43" s="77" t="s">
        <v>480</v>
      </c>
      <c r="D43" s="78">
        <v>31994332</v>
      </c>
      <c r="E43" s="78">
        <v>0</v>
      </c>
      <c r="F43" s="78">
        <v>0</v>
      </c>
      <c r="G43" s="78">
        <v>31994332</v>
      </c>
      <c r="H43" s="79">
        <v>31994332</v>
      </c>
      <c r="I43" s="64"/>
      <c r="J43" s="80"/>
    </row>
    <row r="44" spans="1:10" ht="16.2" thickBot="1" x14ac:dyDescent="0.35">
      <c r="A44" s="64"/>
      <c r="B44" s="73">
        <v>36</v>
      </c>
      <c r="C44" s="77" t="s">
        <v>481</v>
      </c>
      <c r="D44" s="78">
        <v>10420418.4</v>
      </c>
      <c r="E44" s="78">
        <v>0</v>
      </c>
      <c r="F44" s="78">
        <v>0</v>
      </c>
      <c r="G44" s="78">
        <v>10420418.4</v>
      </c>
      <c r="H44" s="79">
        <v>10420418.4</v>
      </c>
      <c r="I44" s="64"/>
      <c r="J44" s="80"/>
    </row>
    <row r="45" spans="1:10" ht="16.2" thickBot="1" x14ac:dyDescent="0.35">
      <c r="A45" s="64"/>
      <c r="B45" s="73">
        <v>37</v>
      </c>
      <c r="C45" s="77" t="s">
        <v>482</v>
      </c>
      <c r="D45" s="78">
        <v>165877.72</v>
      </c>
      <c r="E45" s="78">
        <v>0</v>
      </c>
      <c r="F45" s="78">
        <v>0</v>
      </c>
      <c r="G45" s="78">
        <v>165877.72</v>
      </c>
      <c r="H45" s="79">
        <v>165877.72</v>
      </c>
      <c r="I45" s="64"/>
      <c r="J45" s="80"/>
    </row>
    <row r="46" spans="1:10" ht="16.2" thickBot="1" x14ac:dyDescent="0.35">
      <c r="A46" s="64"/>
      <c r="B46" s="73">
        <v>38</v>
      </c>
      <c r="C46" s="77" t="s">
        <v>483</v>
      </c>
      <c r="D46" s="78">
        <v>0</v>
      </c>
      <c r="E46" s="78">
        <v>10737</v>
      </c>
      <c r="F46" s="78">
        <v>0</v>
      </c>
      <c r="G46" s="78">
        <v>10737</v>
      </c>
      <c r="H46" s="79">
        <v>0</v>
      </c>
      <c r="I46" s="64"/>
      <c r="J46" s="80"/>
    </row>
    <row r="47" spans="1:10" ht="16.2" thickBot="1" x14ac:dyDescent="0.35">
      <c r="A47" s="64"/>
      <c r="B47" s="73">
        <v>39</v>
      </c>
      <c r="C47" s="77" t="s">
        <v>484</v>
      </c>
      <c r="D47" s="78">
        <v>1792047.16</v>
      </c>
      <c r="E47" s="78">
        <v>0</v>
      </c>
      <c r="F47" s="78">
        <v>0</v>
      </c>
      <c r="G47" s="78">
        <v>1792047.16</v>
      </c>
      <c r="H47" s="79">
        <v>1792047.16</v>
      </c>
      <c r="I47" s="64"/>
      <c r="J47" s="80"/>
    </row>
    <row r="48" spans="1:10" ht="16.2" thickBot="1" x14ac:dyDescent="0.35">
      <c r="A48" s="64"/>
      <c r="B48" s="73">
        <v>40</v>
      </c>
      <c r="C48" s="77" t="s">
        <v>485</v>
      </c>
      <c r="D48" s="78">
        <v>0</v>
      </c>
      <c r="E48" s="78">
        <v>2221911.61</v>
      </c>
      <c r="F48" s="78">
        <v>0</v>
      </c>
      <c r="G48" s="78">
        <v>2221911.61</v>
      </c>
      <c r="H48" s="79">
        <v>2070514.25</v>
      </c>
      <c r="I48" s="64"/>
      <c r="J48" s="80"/>
    </row>
    <row r="49" spans="1:10" ht="16.2" thickBot="1" x14ac:dyDescent="0.35">
      <c r="A49" s="64"/>
      <c r="B49" s="73">
        <v>41</v>
      </c>
      <c r="C49" s="77" t="s">
        <v>486</v>
      </c>
      <c r="D49" s="78">
        <v>0</v>
      </c>
      <c r="E49" s="78">
        <v>1928114.34</v>
      </c>
      <c r="F49" s="78">
        <v>1928114.34</v>
      </c>
      <c r="G49" s="78">
        <v>0</v>
      </c>
      <c r="H49" s="79">
        <v>0</v>
      </c>
      <c r="I49" s="64"/>
      <c r="J49" s="80"/>
    </row>
    <row r="50" spans="1:10" ht="16.2" thickBot="1" x14ac:dyDescent="0.35">
      <c r="A50" s="64"/>
      <c r="B50" s="73">
        <v>42</v>
      </c>
      <c r="C50" s="77" t="s">
        <v>487</v>
      </c>
      <c r="D50" s="78">
        <v>14074308.58</v>
      </c>
      <c r="E50" s="78">
        <v>5422174.0999999996</v>
      </c>
      <c r="F50" s="78">
        <v>0</v>
      </c>
      <c r="G50" s="78">
        <v>19496482.68</v>
      </c>
      <c r="H50" s="79">
        <v>18648640.57</v>
      </c>
      <c r="I50" s="64"/>
      <c r="J50" s="80"/>
    </row>
    <row r="51" spans="1:10" ht="16.2" thickBot="1" x14ac:dyDescent="0.35">
      <c r="A51" s="64"/>
      <c r="B51" s="73">
        <v>43</v>
      </c>
      <c r="C51" s="77" t="s">
        <v>488</v>
      </c>
      <c r="D51" s="78">
        <v>26120873.66</v>
      </c>
      <c r="E51" s="78">
        <v>0</v>
      </c>
      <c r="F51" s="78">
        <v>19738755.620000001</v>
      </c>
      <c r="G51" s="78">
        <v>6382118.04</v>
      </c>
      <c r="H51" s="79">
        <v>6382118.04</v>
      </c>
      <c r="I51" s="64"/>
      <c r="J51" s="80"/>
    </row>
    <row r="52" spans="1:10" ht="43.8" thickBot="1" x14ac:dyDescent="0.35">
      <c r="A52" s="64"/>
      <c r="B52" s="73">
        <v>44</v>
      </c>
      <c r="C52" s="77" t="s">
        <v>489</v>
      </c>
      <c r="D52" s="78">
        <v>1379806.8</v>
      </c>
      <c r="E52" s="78">
        <v>559077.81999999995</v>
      </c>
      <c r="F52" s="78">
        <v>0</v>
      </c>
      <c r="G52" s="78">
        <v>1938884.62</v>
      </c>
      <c r="H52" s="79">
        <v>1938884.62</v>
      </c>
      <c r="I52" s="64"/>
      <c r="J52" s="80"/>
    </row>
    <row r="53" spans="1:10" ht="29.4" thickBot="1" x14ac:dyDescent="0.35">
      <c r="A53" s="64"/>
      <c r="B53" s="73">
        <v>45</v>
      </c>
      <c r="C53" s="77" t="s">
        <v>490</v>
      </c>
      <c r="D53" s="78">
        <v>0</v>
      </c>
      <c r="E53" s="78">
        <v>1107383.3999999999</v>
      </c>
      <c r="F53" s="78">
        <v>0</v>
      </c>
      <c r="G53" s="78">
        <v>1107383.3999999999</v>
      </c>
      <c r="H53" s="79">
        <v>757673.53</v>
      </c>
      <c r="I53" s="64"/>
      <c r="J53" s="80"/>
    </row>
    <row r="54" spans="1:10" ht="16.2" thickBot="1" x14ac:dyDescent="0.35">
      <c r="A54" s="64"/>
      <c r="B54" s="73">
        <v>46</v>
      </c>
      <c r="C54" s="77" t="s">
        <v>491</v>
      </c>
      <c r="D54" s="78">
        <v>0</v>
      </c>
      <c r="E54" s="78">
        <v>28076.86</v>
      </c>
      <c r="F54" s="78">
        <v>0</v>
      </c>
      <c r="G54" s="78">
        <v>28076.86</v>
      </c>
      <c r="H54" s="79">
        <v>28076.86</v>
      </c>
      <c r="I54" s="64"/>
      <c r="J54" s="80"/>
    </row>
    <row r="55" spans="1:10" ht="16.2" thickBot="1" x14ac:dyDescent="0.35">
      <c r="A55" s="64"/>
      <c r="B55" s="73">
        <v>47</v>
      </c>
      <c r="C55" s="77" t="s">
        <v>492</v>
      </c>
      <c r="D55" s="78">
        <v>0</v>
      </c>
      <c r="E55" s="78">
        <v>3217.74</v>
      </c>
      <c r="F55" s="78">
        <v>0</v>
      </c>
      <c r="G55" s="78">
        <v>3217.74</v>
      </c>
      <c r="H55" s="79">
        <v>3217.74</v>
      </c>
      <c r="I55" s="64"/>
      <c r="J55" s="80"/>
    </row>
    <row r="56" spans="1:10" ht="29.4" thickBot="1" x14ac:dyDescent="0.35">
      <c r="A56" s="64"/>
      <c r="B56" s="73">
        <v>48</v>
      </c>
      <c r="C56" s="77" t="s">
        <v>493</v>
      </c>
      <c r="D56" s="78">
        <v>0</v>
      </c>
      <c r="E56" s="78">
        <v>5758896.3899999997</v>
      </c>
      <c r="F56" s="78">
        <v>0</v>
      </c>
      <c r="G56" s="78">
        <v>5758896.3899999997</v>
      </c>
      <c r="H56" s="79">
        <v>5758896.3899999997</v>
      </c>
      <c r="I56" s="64"/>
      <c r="J56" s="80"/>
    </row>
    <row r="57" spans="1:10" ht="29.4" thickBot="1" x14ac:dyDescent="0.35">
      <c r="A57" s="64"/>
      <c r="B57" s="73">
        <v>49</v>
      </c>
      <c r="C57" s="77" t="s">
        <v>494</v>
      </c>
      <c r="D57" s="78">
        <v>0</v>
      </c>
      <c r="E57" s="78">
        <v>1083613.2</v>
      </c>
      <c r="F57" s="78">
        <v>0</v>
      </c>
      <c r="G57" s="78">
        <v>1083613.2</v>
      </c>
      <c r="H57" s="79">
        <v>1083613.2</v>
      </c>
      <c r="I57" s="64"/>
      <c r="J57" s="80"/>
    </row>
    <row r="58" spans="1:10" ht="29.4" thickBot="1" x14ac:dyDescent="0.35">
      <c r="A58" s="64"/>
      <c r="B58" s="73">
        <v>50</v>
      </c>
      <c r="C58" s="77" t="s">
        <v>495</v>
      </c>
      <c r="D58" s="78">
        <v>0</v>
      </c>
      <c r="E58" s="78">
        <v>904144.96</v>
      </c>
      <c r="F58" s="78">
        <v>0</v>
      </c>
      <c r="G58" s="78">
        <v>904144.96</v>
      </c>
      <c r="H58" s="79">
        <v>904144.96</v>
      </c>
      <c r="I58" s="64"/>
      <c r="J58" s="80"/>
    </row>
    <row r="59" spans="1:10" ht="16.2" thickBot="1" x14ac:dyDescent="0.35">
      <c r="A59" s="64"/>
      <c r="B59" s="73">
        <v>51</v>
      </c>
      <c r="C59" s="77" t="s">
        <v>496</v>
      </c>
      <c r="D59" s="78">
        <v>0</v>
      </c>
      <c r="E59" s="78">
        <v>263663.53999999998</v>
      </c>
      <c r="F59" s="78">
        <v>0</v>
      </c>
      <c r="G59" s="78">
        <v>263663.53999999998</v>
      </c>
      <c r="H59" s="79">
        <v>263663.53999999998</v>
      </c>
      <c r="I59" s="64"/>
      <c r="J59" s="80"/>
    </row>
    <row r="60" spans="1:10" ht="16.2" thickBot="1" x14ac:dyDescent="0.35">
      <c r="A60" s="64"/>
      <c r="B60" s="73">
        <v>52</v>
      </c>
      <c r="C60" s="77" t="s">
        <v>497</v>
      </c>
      <c r="D60" s="78">
        <v>0</v>
      </c>
      <c r="E60" s="78">
        <v>245355.47</v>
      </c>
      <c r="F60" s="78">
        <v>0</v>
      </c>
      <c r="G60" s="78">
        <v>245355.47</v>
      </c>
      <c r="H60" s="79">
        <v>245355.47</v>
      </c>
      <c r="I60" s="64"/>
      <c r="J60" s="80"/>
    </row>
    <row r="61" spans="1:10" ht="16.2" thickBot="1" x14ac:dyDescent="0.35">
      <c r="A61" s="64"/>
      <c r="B61" s="73">
        <v>53</v>
      </c>
      <c r="C61" s="77" t="s">
        <v>498</v>
      </c>
      <c r="D61" s="78">
        <v>0</v>
      </c>
      <c r="E61" s="78">
        <v>1201768.6200000001</v>
      </c>
      <c r="F61" s="78">
        <v>0</v>
      </c>
      <c r="G61" s="78">
        <v>1201768.6200000001</v>
      </c>
      <c r="H61" s="79">
        <v>1201768.6200000001</v>
      </c>
      <c r="I61" s="64"/>
      <c r="J61" s="80"/>
    </row>
    <row r="62" spans="1:10" ht="16.2" thickBot="1" x14ac:dyDescent="0.35">
      <c r="A62" s="64"/>
      <c r="B62" s="73">
        <v>54</v>
      </c>
      <c r="C62" s="77" t="s">
        <v>499</v>
      </c>
      <c r="D62" s="78">
        <v>0</v>
      </c>
      <c r="E62" s="78">
        <v>409358.04</v>
      </c>
      <c r="F62" s="78">
        <v>0</v>
      </c>
      <c r="G62" s="78">
        <v>409358.04</v>
      </c>
      <c r="H62" s="79">
        <v>409358.04</v>
      </c>
      <c r="I62" s="64"/>
      <c r="J62" s="80"/>
    </row>
    <row r="63" spans="1:10" ht="16.2" thickBot="1" x14ac:dyDescent="0.35">
      <c r="A63" s="64"/>
      <c r="B63" s="73">
        <v>55</v>
      </c>
      <c r="C63" s="77" t="s">
        <v>500</v>
      </c>
      <c r="D63" s="78">
        <v>0</v>
      </c>
      <c r="E63" s="78">
        <v>679648.84</v>
      </c>
      <c r="F63" s="78">
        <v>0</v>
      </c>
      <c r="G63" s="78">
        <v>679648.84</v>
      </c>
      <c r="H63" s="79">
        <v>679648.84</v>
      </c>
      <c r="I63" s="64"/>
      <c r="J63" s="80"/>
    </row>
    <row r="64" spans="1:10" ht="16.2" thickBot="1" x14ac:dyDescent="0.35">
      <c r="A64" s="64"/>
      <c r="B64" s="73">
        <v>56</v>
      </c>
      <c r="C64" s="77" t="s">
        <v>501</v>
      </c>
      <c r="D64" s="78">
        <v>0</v>
      </c>
      <c r="E64" s="78">
        <v>206455.03</v>
      </c>
      <c r="F64" s="78">
        <v>0</v>
      </c>
      <c r="G64" s="78">
        <v>206455.03</v>
      </c>
      <c r="H64" s="79">
        <v>206455.03</v>
      </c>
      <c r="I64" s="64"/>
      <c r="J64" s="80"/>
    </row>
    <row r="65" spans="1:10" ht="16.2" thickBot="1" x14ac:dyDescent="0.35">
      <c r="A65" s="64"/>
      <c r="B65" s="73">
        <v>57</v>
      </c>
      <c r="C65" s="317" t="s">
        <v>502</v>
      </c>
      <c r="D65" s="78">
        <v>0</v>
      </c>
      <c r="E65" s="78">
        <v>420754.12</v>
      </c>
      <c r="F65" s="78">
        <v>0</v>
      </c>
      <c r="G65" s="78">
        <v>420754.12</v>
      </c>
      <c r="H65" s="79">
        <v>420754.12</v>
      </c>
      <c r="I65" s="64"/>
      <c r="J65" s="80"/>
    </row>
    <row r="66" spans="1:10" ht="16.2" thickBot="1" x14ac:dyDescent="0.35">
      <c r="A66" s="64"/>
      <c r="B66" s="73">
        <v>58</v>
      </c>
      <c r="C66" s="77" t="s">
        <v>503</v>
      </c>
      <c r="D66" s="78">
        <v>0</v>
      </c>
      <c r="E66" s="78">
        <v>341882.18</v>
      </c>
      <c r="F66" s="78">
        <v>0</v>
      </c>
      <c r="G66" s="78">
        <v>341882.18</v>
      </c>
      <c r="H66" s="79">
        <v>341882.18</v>
      </c>
      <c r="I66" s="64"/>
      <c r="J66" s="80"/>
    </row>
    <row r="67" spans="1:10" ht="16.2" thickBot="1" x14ac:dyDescent="0.35">
      <c r="A67" s="64"/>
      <c r="B67" s="73">
        <v>59</v>
      </c>
      <c r="C67" s="77" t="s">
        <v>504</v>
      </c>
      <c r="D67" s="78">
        <v>0</v>
      </c>
      <c r="E67" s="78">
        <v>355958.98</v>
      </c>
      <c r="F67" s="78">
        <v>0</v>
      </c>
      <c r="G67" s="78">
        <v>355958.98</v>
      </c>
      <c r="H67" s="79">
        <v>355958.98</v>
      </c>
      <c r="I67" s="64"/>
      <c r="J67" s="80"/>
    </row>
    <row r="68" spans="1:10" ht="16.2" thickBot="1" x14ac:dyDescent="0.35">
      <c r="A68" s="64"/>
      <c r="B68" s="73">
        <v>60</v>
      </c>
      <c r="C68" s="77" t="s">
        <v>505</v>
      </c>
      <c r="D68" s="78">
        <v>0</v>
      </c>
      <c r="E68" s="78">
        <v>228209.76</v>
      </c>
      <c r="F68" s="78">
        <v>0</v>
      </c>
      <c r="G68" s="78">
        <v>228209.76</v>
      </c>
      <c r="H68" s="79">
        <v>228209.76</v>
      </c>
      <c r="I68" s="64"/>
      <c r="J68" s="80"/>
    </row>
    <row r="69" spans="1:10" ht="16.2" thickBot="1" x14ac:dyDescent="0.35">
      <c r="A69" s="64"/>
      <c r="B69" s="73">
        <v>61</v>
      </c>
      <c r="C69" s="77" t="s">
        <v>506</v>
      </c>
      <c r="D69" s="78">
        <v>0</v>
      </c>
      <c r="E69" s="78">
        <v>945029.86</v>
      </c>
      <c r="F69" s="78">
        <v>0</v>
      </c>
      <c r="G69" s="78">
        <v>945029.86</v>
      </c>
      <c r="H69" s="79">
        <v>945029.86</v>
      </c>
      <c r="I69" s="64"/>
      <c r="J69" s="80"/>
    </row>
    <row r="70" spans="1:10" ht="16.2" thickBot="1" x14ac:dyDescent="0.35">
      <c r="A70" s="64"/>
      <c r="B70" s="73">
        <v>62</v>
      </c>
      <c r="C70" s="77" t="s">
        <v>507</v>
      </c>
      <c r="D70" s="78">
        <v>0</v>
      </c>
      <c r="E70" s="78">
        <v>147177.32</v>
      </c>
      <c r="F70" s="78">
        <v>0</v>
      </c>
      <c r="G70" s="78">
        <v>147177.32</v>
      </c>
      <c r="H70" s="79">
        <v>147177.32</v>
      </c>
      <c r="I70" s="64"/>
      <c r="J70" s="80"/>
    </row>
    <row r="71" spans="1:10" ht="16.2" thickBot="1" x14ac:dyDescent="0.35">
      <c r="A71" s="64"/>
      <c r="B71" s="73">
        <v>63</v>
      </c>
      <c r="C71" s="77" t="s">
        <v>508</v>
      </c>
      <c r="D71" s="78">
        <v>0</v>
      </c>
      <c r="E71" s="78">
        <v>1545146.24</v>
      </c>
      <c r="F71" s="78">
        <v>0</v>
      </c>
      <c r="G71" s="78">
        <v>1545146.24</v>
      </c>
      <c r="H71" s="79">
        <v>1545146.24</v>
      </c>
      <c r="I71" s="64"/>
      <c r="J71" s="80"/>
    </row>
    <row r="72" spans="1:10" ht="16.2" thickBot="1" x14ac:dyDescent="0.35">
      <c r="A72" s="64"/>
      <c r="B72" s="73">
        <v>64</v>
      </c>
      <c r="C72" s="77" t="s">
        <v>509</v>
      </c>
      <c r="D72" s="78">
        <v>0</v>
      </c>
      <c r="E72" s="78">
        <v>35108.949999999997</v>
      </c>
      <c r="F72" s="78">
        <v>0</v>
      </c>
      <c r="G72" s="78">
        <v>35108.949999999997</v>
      </c>
      <c r="H72" s="79">
        <v>35108.949999999997</v>
      </c>
      <c r="I72" s="64"/>
      <c r="J72" s="80"/>
    </row>
    <row r="73" spans="1:10" ht="16.2" thickBot="1" x14ac:dyDescent="0.35">
      <c r="A73" s="64"/>
      <c r="B73" s="73">
        <v>65</v>
      </c>
      <c r="C73" s="77" t="s">
        <v>510</v>
      </c>
      <c r="D73" s="78">
        <v>0</v>
      </c>
      <c r="E73" s="78">
        <v>63945</v>
      </c>
      <c r="F73" s="78">
        <v>0</v>
      </c>
      <c r="G73" s="78">
        <v>63945</v>
      </c>
      <c r="H73" s="79">
        <v>63945</v>
      </c>
      <c r="I73" s="64"/>
      <c r="J73" s="80"/>
    </row>
    <row r="74" spans="1:10" ht="16.2" thickBot="1" x14ac:dyDescent="0.35">
      <c r="A74" s="64"/>
      <c r="B74" s="73">
        <v>66</v>
      </c>
      <c r="C74" s="77" t="s">
        <v>511</v>
      </c>
      <c r="D74" s="78">
        <v>0</v>
      </c>
      <c r="E74" s="78">
        <v>58681.91</v>
      </c>
      <c r="F74" s="78">
        <v>0</v>
      </c>
      <c r="G74" s="78">
        <v>58681.91</v>
      </c>
      <c r="H74" s="79">
        <v>58681.91</v>
      </c>
      <c r="I74" s="64"/>
      <c r="J74" s="80"/>
    </row>
    <row r="75" spans="1:10" ht="16.2" thickBot="1" x14ac:dyDescent="0.35">
      <c r="A75" s="64"/>
      <c r="B75" s="73">
        <v>67</v>
      </c>
      <c r="C75" s="77" t="s">
        <v>512</v>
      </c>
      <c r="D75" s="78">
        <v>0</v>
      </c>
      <c r="E75" s="78">
        <v>440093.46</v>
      </c>
      <c r="F75" s="78">
        <v>0</v>
      </c>
      <c r="G75" s="78">
        <v>440093.46</v>
      </c>
      <c r="H75" s="79">
        <v>440093.46</v>
      </c>
      <c r="I75" s="64"/>
      <c r="J75" s="80"/>
    </row>
    <row r="76" spans="1:10" ht="16.2" thickBot="1" x14ac:dyDescent="0.35">
      <c r="A76" s="64"/>
      <c r="B76" s="73">
        <v>68</v>
      </c>
      <c r="C76" s="77" t="s">
        <v>513</v>
      </c>
      <c r="D76" s="78">
        <v>0</v>
      </c>
      <c r="E76" s="78">
        <v>358553.52</v>
      </c>
      <c r="F76" s="78">
        <v>0</v>
      </c>
      <c r="G76" s="78">
        <v>358553.52</v>
      </c>
      <c r="H76" s="79">
        <v>358553.52</v>
      </c>
      <c r="I76" s="64"/>
      <c r="J76" s="80"/>
    </row>
    <row r="77" spans="1:10" ht="25.2" customHeight="1" thickBot="1" x14ac:dyDescent="0.35">
      <c r="A77" s="93"/>
      <c r="B77" s="188"/>
      <c r="C77" s="296" t="s">
        <v>89</v>
      </c>
      <c r="D77" s="297">
        <v>535477497.62</v>
      </c>
      <c r="E77" s="297">
        <v>216787239.49000001</v>
      </c>
      <c r="F77" s="297">
        <v>26802073.239999998</v>
      </c>
      <c r="G77" s="297">
        <v>725462663.87</v>
      </c>
      <c r="H77" s="298">
        <v>699927709.11000001</v>
      </c>
      <c r="I77" s="93"/>
      <c r="J77" s="80"/>
    </row>
    <row r="78" spans="1:10" ht="0.6" customHeight="1" thickBot="1" x14ac:dyDescent="0.35">
      <c r="A78" s="64"/>
      <c r="B78" s="194"/>
      <c r="C78" s="299"/>
      <c r="D78" s="196"/>
      <c r="E78" s="196"/>
      <c r="F78" s="196"/>
      <c r="G78" s="196"/>
      <c r="H78" s="197"/>
      <c r="I78" s="93"/>
    </row>
    <row r="79" spans="1:10" ht="15" thickTop="1" x14ac:dyDescent="0.3">
      <c r="B79" s="94"/>
      <c r="C79" s="94"/>
      <c r="D79" s="94"/>
      <c r="E79" s="94"/>
      <c r="F79" s="94"/>
      <c r="G79" s="94"/>
      <c r="H79" s="94"/>
    </row>
    <row r="80" spans="1:10" ht="6.6" customHeight="1" x14ac:dyDescent="0.3"/>
    <row r="81" spans="3:8" x14ac:dyDescent="0.3">
      <c r="C81" s="95" t="s">
        <v>90</v>
      </c>
      <c r="D81" s="95"/>
      <c r="E81" s="95" t="s">
        <v>91</v>
      </c>
      <c r="F81" s="95"/>
      <c r="G81" s="443" t="s">
        <v>122</v>
      </c>
      <c r="H81" s="443"/>
    </row>
    <row r="82" spans="3:8" ht="34.799999999999997" customHeight="1" x14ac:dyDescent="0.3">
      <c r="C82" s="97" t="s">
        <v>74</v>
      </c>
      <c r="D82" s="98"/>
      <c r="E82" s="97" t="s">
        <v>75</v>
      </c>
      <c r="F82" s="98"/>
      <c r="G82" s="470" t="s">
        <v>76</v>
      </c>
      <c r="H82" s="470"/>
    </row>
    <row r="84" spans="3:8" x14ac:dyDescent="0.3">
      <c r="D84" s="80"/>
      <c r="E84" s="80"/>
      <c r="F84" s="80"/>
      <c r="G84" s="80"/>
      <c r="H84" s="80"/>
    </row>
    <row r="97" spans="1:9" ht="16.2" customHeight="1" x14ac:dyDescent="0.3"/>
    <row r="98" spans="1:9" x14ac:dyDescent="0.3">
      <c r="A98" s="64"/>
      <c r="B98" s="103"/>
      <c r="C98" s="103"/>
      <c r="D98" s="103"/>
      <c r="E98" s="103"/>
      <c r="F98" s="103"/>
      <c r="G98" s="103"/>
      <c r="H98" s="103"/>
      <c r="I98" s="64"/>
    </row>
  </sheetData>
  <mergeCells count="4">
    <mergeCell ref="B2:C3"/>
    <mergeCell ref="B5:H5"/>
    <mergeCell ref="G81:H81"/>
    <mergeCell ref="G82:H82"/>
  </mergeCells>
  <pageMargins left="0.35433070866141736" right="0.70866141732283472" top="0.27559055118110237" bottom="0.31496062992125984" header="0.15748031496062992" footer="0.19685039370078741"/>
  <pageSetup scale="5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7"/>
  <sheetViews>
    <sheetView showGridLines="0" showOutlineSymbols="0" workbookViewId="0">
      <selection activeCell="D2" sqref="D2"/>
    </sheetView>
  </sheetViews>
  <sheetFormatPr defaultColWidth="9.109375" defaultRowHeight="14.4" x14ac:dyDescent="0.3"/>
  <cols>
    <col min="1" max="2" width="4.44140625" style="67" customWidth="1"/>
    <col min="3" max="3" width="33.554687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7.88671875" style="67" customWidth="1"/>
    <col min="8" max="8" width="15.21875" style="67" customWidth="1"/>
    <col min="9" max="9" width="2.33203125" style="67" customWidth="1"/>
    <col min="10" max="10" width="1.5546875" style="67" customWidth="1"/>
    <col min="11" max="11" width="14.77734375" style="67" customWidth="1"/>
    <col min="12" max="12" width="9.109375" style="67"/>
    <col min="13" max="13" width="9.88671875" style="67" bestFit="1" customWidth="1"/>
    <col min="14" max="16384" width="9.109375" style="67"/>
  </cols>
  <sheetData>
    <row r="2" spans="1:11" ht="15.6" customHeight="1" x14ac:dyDescent="0.3">
      <c r="A2" s="64"/>
      <c r="B2" s="473" t="s">
        <v>420</v>
      </c>
      <c r="C2" s="473"/>
      <c r="D2" s="65"/>
      <c r="E2" s="65"/>
      <c r="F2" s="65"/>
      <c r="G2" s="65"/>
      <c r="H2" s="66"/>
      <c r="I2" s="64"/>
    </row>
    <row r="3" spans="1:11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ht="19.2" customHeight="1" x14ac:dyDescent="0.3">
      <c r="A5" s="64"/>
      <c r="B5" s="474" t="s">
        <v>120</v>
      </c>
      <c r="C5" s="474"/>
      <c r="D5" s="474"/>
      <c r="E5" s="474"/>
      <c r="F5" s="474"/>
      <c r="G5" s="474"/>
      <c r="H5" s="474"/>
      <c r="I5" s="64"/>
    </row>
    <row r="6" spans="1:11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1" ht="30" thickTop="1" thickBot="1" x14ac:dyDescent="0.35">
      <c r="B7" s="69" t="s">
        <v>78</v>
      </c>
      <c r="C7" s="70" t="s">
        <v>121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1" s="301" customFormat="1" ht="11.4" customHeight="1" thickBot="1" x14ac:dyDescent="0.35">
      <c r="A8" s="300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300"/>
    </row>
    <row r="9" spans="1:11" ht="16.2" thickBot="1" x14ac:dyDescent="0.35">
      <c r="A9" s="64"/>
      <c r="B9" s="73">
        <v>1</v>
      </c>
      <c r="C9" s="77" t="s">
        <v>514</v>
      </c>
      <c r="D9" s="78">
        <v>82580</v>
      </c>
      <c r="E9" s="78">
        <v>626632.43999999994</v>
      </c>
      <c r="F9" s="78">
        <v>0</v>
      </c>
      <c r="G9" s="78">
        <v>709212.44</v>
      </c>
      <c r="H9" s="79">
        <v>634091.43999999994</v>
      </c>
      <c r="I9" s="64"/>
      <c r="K9" s="80"/>
    </row>
    <row r="10" spans="1:11" ht="16.2" thickBot="1" x14ac:dyDescent="0.35">
      <c r="A10" s="64"/>
      <c r="B10" s="73">
        <v>2</v>
      </c>
      <c r="C10" s="77" t="s">
        <v>515</v>
      </c>
      <c r="D10" s="78">
        <v>954000</v>
      </c>
      <c r="E10" s="78">
        <v>804814.54</v>
      </c>
      <c r="F10" s="78">
        <v>401531.81</v>
      </c>
      <c r="G10" s="78">
        <v>1357282.73</v>
      </c>
      <c r="H10" s="79">
        <v>1357282.73</v>
      </c>
      <c r="I10" s="64"/>
      <c r="K10" s="80"/>
    </row>
    <row r="11" spans="1:11" ht="16.2" thickBot="1" x14ac:dyDescent="0.35">
      <c r="A11" s="64"/>
      <c r="B11" s="73">
        <v>3</v>
      </c>
      <c r="C11" s="77" t="s">
        <v>446</v>
      </c>
      <c r="D11" s="78">
        <v>184393.05</v>
      </c>
      <c r="E11" s="78">
        <v>0</v>
      </c>
      <c r="F11" s="78">
        <v>0</v>
      </c>
      <c r="G11" s="78">
        <v>184393.05</v>
      </c>
      <c r="H11" s="79">
        <v>9349.2000000000007</v>
      </c>
      <c r="I11" s="64"/>
      <c r="K11" s="80"/>
    </row>
    <row r="12" spans="1:11" ht="16.2" thickBot="1" x14ac:dyDescent="0.35">
      <c r="A12" s="64"/>
      <c r="B12" s="73">
        <v>4</v>
      </c>
      <c r="C12" s="77" t="s">
        <v>516</v>
      </c>
      <c r="D12" s="78">
        <v>0</v>
      </c>
      <c r="E12" s="78">
        <v>56574.5</v>
      </c>
      <c r="F12" s="78">
        <v>56574.5</v>
      </c>
      <c r="G12" s="78">
        <v>0</v>
      </c>
      <c r="H12" s="79">
        <v>0</v>
      </c>
      <c r="I12" s="64"/>
      <c r="K12" s="80"/>
    </row>
    <row r="13" spans="1:11" ht="16.2" thickBot="1" x14ac:dyDescent="0.35">
      <c r="A13" s="64"/>
      <c r="B13" s="73">
        <v>5</v>
      </c>
      <c r="C13" s="77" t="s">
        <v>517</v>
      </c>
      <c r="D13" s="78">
        <v>3754979.31</v>
      </c>
      <c r="E13" s="78">
        <v>0</v>
      </c>
      <c r="F13" s="78">
        <v>0</v>
      </c>
      <c r="G13" s="78">
        <v>3754979.31</v>
      </c>
      <c r="H13" s="79">
        <v>922066.55</v>
      </c>
      <c r="I13" s="64"/>
      <c r="K13" s="80"/>
    </row>
    <row r="14" spans="1:11" ht="29.4" thickBot="1" x14ac:dyDescent="0.35">
      <c r="A14" s="64"/>
      <c r="B14" s="73">
        <v>6</v>
      </c>
      <c r="C14" s="77" t="s">
        <v>448</v>
      </c>
      <c r="D14" s="78">
        <v>264045.99</v>
      </c>
      <c r="E14" s="78">
        <v>0</v>
      </c>
      <c r="F14" s="78">
        <v>0</v>
      </c>
      <c r="G14" s="78">
        <v>264045.99</v>
      </c>
      <c r="H14" s="79">
        <v>106581.34</v>
      </c>
      <c r="I14" s="64"/>
      <c r="K14" s="80"/>
    </row>
    <row r="15" spans="1:11" ht="16.2" thickBot="1" x14ac:dyDescent="0.35">
      <c r="A15" s="64"/>
      <c r="B15" s="73">
        <v>7</v>
      </c>
      <c r="C15" s="77" t="s">
        <v>518</v>
      </c>
      <c r="D15" s="78">
        <v>485713088.35000002</v>
      </c>
      <c r="E15" s="78">
        <v>33378385.359999999</v>
      </c>
      <c r="F15" s="78">
        <v>10148385.039999999</v>
      </c>
      <c r="G15" s="78">
        <v>508943088.67000002</v>
      </c>
      <c r="H15" s="79">
        <v>144946576.53999999</v>
      </c>
      <c r="I15" s="64"/>
      <c r="K15" s="80"/>
    </row>
    <row r="16" spans="1:11" ht="16.2" thickBot="1" x14ac:dyDescent="0.35">
      <c r="A16" s="64"/>
      <c r="B16" s="73">
        <v>8</v>
      </c>
      <c r="C16" s="77" t="s">
        <v>519</v>
      </c>
      <c r="D16" s="78">
        <v>59827.5</v>
      </c>
      <c r="E16" s="78">
        <v>0</v>
      </c>
      <c r="F16" s="78">
        <v>0</v>
      </c>
      <c r="G16" s="78">
        <v>59827.5</v>
      </c>
      <c r="H16" s="79">
        <v>36132.269999999997</v>
      </c>
      <c r="I16" s="64"/>
      <c r="K16" s="80"/>
    </row>
    <row r="17" spans="1:11" ht="16.2" thickBot="1" x14ac:dyDescent="0.35">
      <c r="A17" s="64"/>
      <c r="B17" s="73">
        <v>9</v>
      </c>
      <c r="C17" s="77" t="s">
        <v>520</v>
      </c>
      <c r="D17" s="78">
        <v>1362740.8</v>
      </c>
      <c r="E17" s="78">
        <v>0</v>
      </c>
      <c r="F17" s="78">
        <v>0</v>
      </c>
      <c r="G17" s="78">
        <v>1362740.8</v>
      </c>
      <c r="H17" s="79">
        <v>1362740.8</v>
      </c>
      <c r="I17" s="64"/>
      <c r="K17" s="80"/>
    </row>
    <row r="18" spans="1:11" ht="29.4" thickBot="1" x14ac:dyDescent="0.35">
      <c r="A18" s="64"/>
      <c r="B18" s="73">
        <v>10</v>
      </c>
      <c r="C18" s="77" t="s">
        <v>521</v>
      </c>
      <c r="D18" s="78">
        <v>265163.43</v>
      </c>
      <c r="E18" s="78">
        <v>0</v>
      </c>
      <c r="F18" s="78">
        <v>0</v>
      </c>
      <c r="G18" s="78">
        <v>265163.43</v>
      </c>
      <c r="H18" s="79">
        <v>0</v>
      </c>
      <c r="I18" s="64"/>
      <c r="K18" s="80"/>
    </row>
    <row r="19" spans="1:11" ht="29.4" thickBot="1" x14ac:dyDescent="0.35">
      <c r="A19" s="64"/>
      <c r="B19" s="73">
        <v>11</v>
      </c>
      <c r="C19" s="77" t="s">
        <v>522</v>
      </c>
      <c r="D19" s="78">
        <v>215796.58</v>
      </c>
      <c r="E19" s="78">
        <v>0</v>
      </c>
      <c r="F19" s="78">
        <v>0</v>
      </c>
      <c r="G19" s="78">
        <v>215796.58</v>
      </c>
      <c r="H19" s="79">
        <v>12129.21</v>
      </c>
      <c r="I19" s="64"/>
      <c r="K19" s="80"/>
    </row>
    <row r="20" spans="1:11" ht="16.2" thickBot="1" x14ac:dyDescent="0.35">
      <c r="A20" s="64"/>
      <c r="B20" s="73">
        <v>12</v>
      </c>
      <c r="C20" s="77" t="s">
        <v>523</v>
      </c>
      <c r="D20" s="78">
        <v>8775218</v>
      </c>
      <c r="E20" s="78">
        <v>5121400</v>
      </c>
      <c r="F20" s="78">
        <v>5121400</v>
      </c>
      <c r="G20" s="78">
        <v>8775218</v>
      </c>
      <c r="H20" s="79">
        <v>7108549.9400000004</v>
      </c>
      <c r="I20" s="64"/>
      <c r="K20" s="80"/>
    </row>
    <row r="21" spans="1:11" ht="16.2" thickBot="1" x14ac:dyDescent="0.35">
      <c r="A21" s="64"/>
      <c r="B21" s="73">
        <v>13</v>
      </c>
      <c r="C21" s="77" t="s">
        <v>524</v>
      </c>
      <c r="D21" s="78">
        <v>56436</v>
      </c>
      <c r="E21" s="78">
        <v>0</v>
      </c>
      <c r="F21" s="78">
        <v>0</v>
      </c>
      <c r="G21" s="78">
        <v>56436</v>
      </c>
      <c r="H21" s="79">
        <v>0</v>
      </c>
      <c r="I21" s="64"/>
      <c r="K21" s="80"/>
    </row>
    <row r="22" spans="1:11" ht="16.2" thickBot="1" x14ac:dyDescent="0.35">
      <c r="A22" s="64"/>
      <c r="B22" s="73">
        <v>14</v>
      </c>
      <c r="C22" s="77" t="s">
        <v>453</v>
      </c>
      <c r="D22" s="78">
        <v>5299850.34</v>
      </c>
      <c r="E22" s="78">
        <v>3614640.18</v>
      </c>
      <c r="F22" s="78">
        <v>0</v>
      </c>
      <c r="G22" s="78">
        <v>8914490.5199999996</v>
      </c>
      <c r="H22" s="79">
        <v>4492211.57</v>
      </c>
      <c r="I22" s="64"/>
      <c r="K22" s="80"/>
    </row>
    <row r="23" spans="1:11" ht="16.2" thickBot="1" x14ac:dyDescent="0.35">
      <c r="A23" s="64"/>
      <c r="B23" s="73">
        <v>15</v>
      </c>
      <c r="C23" s="77" t="s">
        <v>525</v>
      </c>
      <c r="D23" s="78">
        <v>270725.18</v>
      </c>
      <c r="E23" s="78">
        <v>0</v>
      </c>
      <c r="F23" s="78">
        <v>270725.18</v>
      </c>
      <c r="G23" s="78">
        <v>0</v>
      </c>
      <c r="H23" s="79">
        <v>0</v>
      </c>
      <c r="I23" s="64"/>
      <c r="K23" s="80"/>
    </row>
    <row r="24" spans="1:11" ht="16.2" thickBot="1" x14ac:dyDescent="0.35">
      <c r="A24" s="64"/>
      <c r="B24" s="73">
        <v>16</v>
      </c>
      <c r="C24" s="77" t="s">
        <v>526</v>
      </c>
      <c r="D24" s="78">
        <v>51418463.530000001</v>
      </c>
      <c r="E24" s="78">
        <v>2356665.12</v>
      </c>
      <c r="F24" s="78">
        <v>0</v>
      </c>
      <c r="G24" s="78">
        <v>53775128.649999999</v>
      </c>
      <c r="H24" s="79">
        <v>43703856.590000004</v>
      </c>
      <c r="I24" s="64"/>
      <c r="K24" s="80"/>
    </row>
    <row r="25" spans="1:11" ht="16.2" thickBot="1" x14ac:dyDescent="0.35">
      <c r="A25" s="64"/>
      <c r="B25" s="73">
        <v>17</v>
      </c>
      <c r="C25" s="77" t="s">
        <v>527</v>
      </c>
      <c r="D25" s="78">
        <v>640411.21</v>
      </c>
      <c r="E25" s="78">
        <v>0</v>
      </c>
      <c r="F25" s="78">
        <v>0</v>
      </c>
      <c r="G25" s="78">
        <v>640411.21</v>
      </c>
      <c r="H25" s="79">
        <v>131460.32</v>
      </c>
      <c r="I25" s="64"/>
      <c r="K25" s="80"/>
    </row>
    <row r="26" spans="1:11" ht="16.2" thickBot="1" x14ac:dyDescent="0.35">
      <c r="A26" s="64"/>
      <c r="B26" s="73">
        <v>18</v>
      </c>
      <c r="C26" s="77" t="s">
        <v>528</v>
      </c>
      <c r="D26" s="78">
        <v>2632541.46</v>
      </c>
      <c r="E26" s="78">
        <v>68850.33</v>
      </c>
      <c r="F26" s="78">
        <v>0</v>
      </c>
      <c r="G26" s="78">
        <v>2701391.79</v>
      </c>
      <c r="H26" s="79">
        <v>1880487.93</v>
      </c>
      <c r="I26" s="64"/>
      <c r="K26" s="80"/>
    </row>
    <row r="27" spans="1:11" ht="16.2" thickBot="1" x14ac:dyDescent="0.35">
      <c r="A27" s="64"/>
      <c r="B27" s="73">
        <v>19</v>
      </c>
      <c r="C27" s="77" t="s">
        <v>529</v>
      </c>
      <c r="D27" s="78">
        <v>764500</v>
      </c>
      <c r="E27" s="78">
        <v>0</v>
      </c>
      <c r="F27" s="78">
        <v>0</v>
      </c>
      <c r="G27" s="78">
        <v>764500</v>
      </c>
      <c r="H27" s="79">
        <v>629559.76</v>
      </c>
      <c r="I27" s="64"/>
      <c r="K27" s="80"/>
    </row>
    <row r="28" spans="1:11" ht="16.2" thickBot="1" x14ac:dyDescent="0.35">
      <c r="A28" s="64"/>
      <c r="B28" s="73">
        <v>20</v>
      </c>
      <c r="C28" s="317" t="s">
        <v>530</v>
      </c>
      <c r="D28" s="78">
        <v>53096152.609999999</v>
      </c>
      <c r="E28" s="78">
        <v>0</v>
      </c>
      <c r="F28" s="78">
        <v>530484</v>
      </c>
      <c r="G28" s="78">
        <v>52565668.609999999</v>
      </c>
      <c r="H28" s="79">
        <v>2764782.68</v>
      </c>
      <c r="I28" s="64"/>
      <c r="K28" s="80"/>
    </row>
    <row r="29" spans="1:11" ht="29.4" thickBot="1" x14ac:dyDescent="0.35">
      <c r="A29" s="64"/>
      <c r="B29" s="73">
        <v>21</v>
      </c>
      <c r="C29" s="77" t="s">
        <v>531</v>
      </c>
      <c r="D29" s="78">
        <v>39841464.670000002</v>
      </c>
      <c r="E29" s="78">
        <v>0</v>
      </c>
      <c r="F29" s="78">
        <v>0</v>
      </c>
      <c r="G29" s="78">
        <v>39841464.670000002</v>
      </c>
      <c r="H29" s="79">
        <v>13689556.869999999</v>
      </c>
      <c r="I29" s="64"/>
      <c r="K29" s="80"/>
    </row>
    <row r="30" spans="1:11" ht="16.2" thickBot="1" x14ac:dyDescent="0.35">
      <c r="A30" s="64"/>
      <c r="B30" s="73">
        <v>22</v>
      </c>
      <c r="C30" s="77" t="s">
        <v>532</v>
      </c>
      <c r="D30" s="78">
        <v>27897343.32</v>
      </c>
      <c r="E30" s="78">
        <v>0</v>
      </c>
      <c r="F30" s="78">
        <v>0</v>
      </c>
      <c r="G30" s="78">
        <v>27897343.32</v>
      </c>
      <c r="H30" s="79">
        <v>8876252.4600000009</v>
      </c>
      <c r="I30" s="64"/>
      <c r="K30" s="80"/>
    </row>
    <row r="31" spans="1:11" ht="29.4" thickBot="1" x14ac:dyDescent="0.35">
      <c r="A31" s="64"/>
      <c r="B31" s="73">
        <v>23</v>
      </c>
      <c r="C31" s="77" t="s">
        <v>533</v>
      </c>
      <c r="D31" s="78">
        <v>2613000</v>
      </c>
      <c r="E31" s="78">
        <v>0</v>
      </c>
      <c r="F31" s="78">
        <v>0</v>
      </c>
      <c r="G31" s="78">
        <v>2613000</v>
      </c>
      <c r="H31" s="79">
        <v>2091506.46</v>
      </c>
      <c r="I31" s="64"/>
      <c r="K31" s="80"/>
    </row>
    <row r="32" spans="1:11" ht="29.4" thickBot="1" x14ac:dyDescent="0.35">
      <c r="A32" s="64"/>
      <c r="B32" s="73">
        <v>24</v>
      </c>
      <c r="C32" s="77" t="s">
        <v>534</v>
      </c>
      <c r="D32" s="78">
        <v>334282.65999999997</v>
      </c>
      <c r="E32" s="78">
        <v>0</v>
      </c>
      <c r="F32" s="78">
        <v>0</v>
      </c>
      <c r="G32" s="78">
        <v>334282.65999999997</v>
      </c>
      <c r="H32" s="79">
        <v>82818.19</v>
      </c>
      <c r="I32" s="64"/>
      <c r="K32" s="80"/>
    </row>
    <row r="33" spans="1:11" ht="16.2" thickBot="1" x14ac:dyDescent="0.35">
      <c r="A33" s="64"/>
      <c r="B33" s="73">
        <v>25</v>
      </c>
      <c r="C33" s="77" t="s">
        <v>535</v>
      </c>
      <c r="D33" s="78">
        <v>4602023.62</v>
      </c>
      <c r="E33" s="78">
        <v>36689.53</v>
      </c>
      <c r="F33" s="78">
        <v>36689.53</v>
      </c>
      <c r="G33" s="78">
        <v>4602023.62</v>
      </c>
      <c r="H33" s="79">
        <v>4422287.5</v>
      </c>
      <c r="I33" s="64"/>
      <c r="K33" s="80"/>
    </row>
    <row r="34" spans="1:11" ht="29.4" thickBot="1" x14ac:dyDescent="0.35">
      <c r="A34" s="64"/>
      <c r="B34" s="73">
        <v>26</v>
      </c>
      <c r="C34" s="77" t="s">
        <v>536</v>
      </c>
      <c r="D34" s="78">
        <v>240924762.69</v>
      </c>
      <c r="E34" s="78">
        <v>0</v>
      </c>
      <c r="F34" s="78">
        <v>0</v>
      </c>
      <c r="G34" s="78">
        <v>240924762.69</v>
      </c>
      <c r="H34" s="79">
        <v>145839242.94</v>
      </c>
      <c r="I34" s="64"/>
      <c r="K34" s="80"/>
    </row>
    <row r="35" spans="1:11" ht="16.2" thickBot="1" x14ac:dyDescent="0.35">
      <c r="A35" s="64"/>
      <c r="B35" s="73">
        <v>27</v>
      </c>
      <c r="C35" s="77" t="s">
        <v>537</v>
      </c>
      <c r="D35" s="78">
        <v>10095586.380000001</v>
      </c>
      <c r="E35" s="78">
        <v>56845.66</v>
      </c>
      <c r="F35" s="78">
        <v>56845.66</v>
      </c>
      <c r="G35" s="78">
        <v>10095586.380000001</v>
      </c>
      <c r="H35" s="79">
        <v>7628443.8399999999</v>
      </c>
      <c r="I35" s="64"/>
      <c r="K35" s="80"/>
    </row>
    <row r="36" spans="1:11" ht="16.2" thickBot="1" x14ac:dyDescent="0.35">
      <c r="A36" s="64"/>
      <c r="B36" s="73">
        <v>28</v>
      </c>
      <c r="C36" s="77" t="s">
        <v>538</v>
      </c>
      <c r="D36" s="78">
        <v>11172103.119999999</v>
      </c>
      <c r="E36" s="78">
        <v>0</v>
      </c>
      <c r="F36" s="78">
        <v>0</v>
      </c>
      <c r="G36" s="78">
        <v>11172103.119999999</v>
      </c>
      <c r="H36" s="79">
        <v>8700061.6500000004</v>
      </c>
      <c r="I36" s="64"/>
      <c r="K36" s="80"/>
    </row>
    <row r="37" spans="1:11" ht="16.2" thickBot="1" x14ac:dyDescent="0.35">
      <c r="A37" s="64"/>
      <c r="B37" s="73">
        <v>29</v>
      </c>
      <c r="C37" s="77" t="s">
        <v>539</v>
      </c>
      <c r="D37" s="78">
        <v>28076.67</v>
      </c>
      <c r="E37" s="78">
        <v>0</v>
      </c>
      <c r="F37" s="78">
        <v>0</v>
      </c>
      <c r="G37" s="78">
        <v>28076.67</v>
      </c>
      <c r="H37" s="79">
        <v>28076.67</v>
      </c>
      <c r="I37" s="64"/>
      <c r="K37" s="80"/>
    </row>
    <row r="38" spans="1:11" ht="16.2" thickBot="1" x14ac:dyDescent="0.35">
      <c r="A38" s="64"/>
      <c r="B38" s="73">
        <v>30</v>
      </c>
      <c r="C38" s="77" t="s">
        <v>540</v>
      </c>
      <c r="D38" s="78">
        <v>2647641.63</v>
      </c>
      <c r="E38" s="78">
        <v>9975.52</v>
      </c>
      <c r="F38" s="78">
        <v>4987.76</v>
      </c>
      <c r="G38" s="78">
        <v>2652629.39</v>
      </c>
      <c r="H38" s="79">
        <v>2418943.9</v>
      </c>
      <c r="I38" s="64"/>
      <c r="K38" s="80"/>
    </row>
    <row r="39" spans="1:11" ht="16.2" thickBot="1" x14ac:dyDescent="0.35">
      <c r="A39" s="64"/>
      <c r="B39" s="73">
        <v>31</v>
      </c>
      <c r="C39" s="77" t="s">
        <v>541</v>
      </c>
      <c r="D39" s="78">
        <v>1706124.83</v>
      </c>
      <c r="E39" s="78">
        <v>0</v>
      </c>
      <c r="F39" s="78">
        <v>0</v>
      </c>
      <c r="G39" s="78">
        <v>1706124.83</v>
      </c>
      <c r="H39" s="79">
        <v>858056.19</v>
      </c>
      <c r="I39" s="64"/>
      <c r="K39" s="80"/>
    </row>
    <row r="40" spans="1:11" ht="16.2" thickBot="1" x14ac:dyDescent="0.35">
      <c r="A40" s="64"/>
      <c r="B40" s="73">
        <v>32</v>
      </c>
      <c r="C40" s="77" t="s">
        <v>542</v>
      </c>
      <c r="D40" s="78">
        <v>48489.39</v>
      </c>
      <c r="E40" s="78">
        <v>0</v>
      </c>
      <c r="F40" s="78">
        <v>0</v>
      </c>
      <c r="G40" s="78">
        <v>48489.39</v>
      </c>
      <c r="H40" s="79">
        <v>15316.37</v>
      </c>
      <c r="I40" s="64"/>
      <c r="K40" s="80"/>
    </row>
    <row r="41" spans="1:11" ht="16.2" thickBot="1" x14ac:dyDescent="0.35">
      <c r="A41" s="64"/>
      <c r="B41" s="73">
        <v>33</v>
      </c>
      <c r="C41" s="77" t="s">
        <v>543</v>
      </c>
      <c r="D41" s="78">
        <v>1452766.07</v>
      </c>
      <c r="E41" s="78">
        <v>0</v>
      </c>
      <c r="F41" s="78">
        <v>0</v>
      </c>
      <c r="G41" s="78">
        <v>1452766.07</v>
      </c>
      <c r="H41" s="79">
        <v>1452766.07</v>
      </c>
      <c r="I41" s="64"/>
      <c r="K41" s="80"/>
    </row>
    <row r="42" spans="1:11" ht="16.2" thickBot="1" x14ac:dyDescent="0.35">
      <c r="A42" s="64"/>
      <c r="B42" s="73">
        <v>34</v>
      </c>
      <c r="C42" s="77" t="s">
        <v>544</v>
      </c>
      <c r="D42" s="78">
        <v>1611918.57</v>
      </c>
      <c r="E42" s="78">
        <v>0</v>
      </c>
      <c r="F42" s="78">
        <v>0</v>
      </c>
      <c r="G42" s="78">
        <v>1611918.57</v>
      </c>
      <c r="H42" s="79">
        <v>28347.74</v>
      </c>
      <c r="I42" s="64"/>
      <c r="K42" s="80"/>
    </row>
    <row r="43" spans="1:11" ht="29.4" thickBot="1" x14ac:dyDescent="0.35">
      <c r="A43" s="64"/>
      <c r="B43" s="73">
        <v>35</v>
      </c>
      <c r="C43" s="77" t="s">
        <v>545</v>
      </c>
      <c r="D43" s="78">
        <v>101142210.84</v>
      </c>
      <c r="E43" s="78">
        <v>42144674.350000001</v>
      </c>
      <c r="F43" s="78">
        <v>0</v>
      </c>
      <c r="G43" s="78">
        <v>143286885.19</v>
      </c>
      <c r="H43" s="79">
        <v>119004628.09</v>
      </c>
      <c r="I43" s="64"/>
      <c r="K43" s="80"/>
    </row>
    <row r="44" spans="1:11" ht="16.2" thickBot="1" x14ac:dyDescent="0.35">
      <c r="A44" s="64"/>
      <c r="B44" s="73">
        <v>36</v>
      </c>
      <c r="C44" s="77" t="s">
        <v>546</v>
      </c>
      <c r="D44" s="78">
        <v>3805975.78</v>
      </c>
      <c r="E44" s="78">
        <v>0</v>
      </c>
      <c r="F44" s="78">
        <v>0</v>
      </c>
      <c r="G44" s="78">
        <v>3805975.78</v>
      </c>
      <c r="H44" s="79">
        <v>3673281.26</v>
      </c>
      <c r="I44" s="64"/>
      <c r="K44" s="80"/>
    </row>
    <row r="45" spans="1:11" ht="16.2" thickBot="1" x14ac:dyDescent="0.35">
      <c r="A45" s="64"/>
      <c r="B45" s="73">
        <v>37</v>
      </c>
      <c r="C45" s="317" t="s">
        <v>460</v>
      </c>
      <c r="D45" s="78">
        <v>374590</v>
      </c>
      <c r="E45" s="78">
        <v>0</v>
      </c>
      <c r="F45" s="78">
        <v>0</v>
      </c>
      <c r="G45" s="78">
        <v>374590</v>
      </c>
      <c r="H45" s="79">
        <v>0</v>
      </c>
      <c r="I45" s="64"/>
      <c r="K45" s="80"/>
    </row>
    <row r="46" spans="1:11" ht="29.4" thickBot="1" x14ac:dyDescent="0.35">
      <c r="A46" s="64"/>
      <c r="B46" s="73">
        <v>38</v>
      </c>
      <c r="C46" s="77" t="s">
        <v>462</v>
      </c>
      <c r="D46" s="78">
        <v>1793781</v>
      </c>
      <c r="E46" s="78">
        <v>0</v>
      </c>
      <c r="F46" s="78">
        <v>0</v>
      </c>
      <c r="G46" s="78">
        <v>1793781</v>
      </c>
      <c r="H46" s="79">
        <v>1793781</v>
      </c>
      <c r="I46" s="64"/>
      <c r="K46" s="80"/>
    </row>
    <row r="47" spans="1:11" ht="16.2" thickBot="1" x14ac:dyDescent="0.35">
      <c r="A47" s="64"/>
      <c r="B47" s="73">
        <v>39</v>
      </c>
      <c r="C47" s="77" t="s">
        <v>466</v>
      </c>
      <c r="D47" s="78">
        <v>394930.62</v>
      </c>
      <c r="E47" s="78">
        <v>0</v>
      </c>
      <c r="F47" s="78">
        <v>394930.62</v>
      </c>
      <c r="G47" s="78">
        <v>0</v>
      </c>
      <c r="H47" s="79">
        <v>0</v>
      </c>
      <c r="I47" s="64"/>
      <c r="K47" s="80"/>
    </row>
    <row r="48" spans="1:11" ht="29.4" thickBot="1" x14ac:dyDescent="0.35">
      <c r="A48" s="64"/>
      <c r="B48" s="73">
        <v>40</v>
      </c>
      <c r="C48" s="77" t="s">
        <v>547</v>
      </c>
      <c r="D48" s="78">
        <v>8158682.6799999997</v>
      </c>
      <c r="E48" s="78">
        <v>352497.6</v>
      </c>
      <c r="F48" s="78">
        <v>3847079.76</v>
      </c>
      <c r="G48" s="78">
        <v>4664100.5199999996</v>
      </c>
      <c r="H48" s="79">
        <v>4664100.5199999996</v>
      </c>
      <c r="I48" s="64"/>
      <c r="K48" s="80"/>
    </row>
    <row r="49" spans="1:13" ht="16.2" thickBot="1" x14ac:dyDescent="0.35">
      <c r="A49" s="64"/>
      <c r="B49" s="73">
        <v>41</v>
      </c>
      <c r="C49" s="317" t="s">
        <v>548</v>
      </c>
      <c r="D49" s="78">
        <v>117863.66</v>
      </c>
      <c r="E49" s="78">
        <v>0</v>
      </c>
      <c r="F49" s="78">
        <v>0</v>
      </c>
      <c r="G49" s="78">
        <v>117863.66</v>
      </c>
      <c r="H49" s="79">
        <v>117863.66</v>
      </c>
      <c r="I49" s="64"/>
      <c r="K49" s="80"/>
    </row>
    <row r="50" spans="1:13" ht="16.2" thickBot="1" x14ac:dyDescent="0.35">
      <c r="A50" s="64"/>
      <c r="B50" s="73">
        <v>42</v>
      </c>
      <c r="C50" s="77" t="s">
        <v>549</v>
      </c>
      <c r="D50" s="78">
        <v>0</v>
      </c>
      <c r="E50" s="78">
        <v>638262.43000000005</v>
      </c>
      <c r="F50" s="78">
        <v>0</v>
      </c>
      <c r="G50" s="78">
        <v>638262.43000000005</v>
      </c>
      <c r="H50" s="79">
        <v>638262.43000000005</v>
      </c>
      <c r="I50" s="64"/>
      <c r="K50" s="80"/>
    </row>
    <row r="51" spans="1:13" ht="16.2" thickBot="1" x14ac:dyDescent="0.35">
      <c r="A51" s="64"/>
      <c r="B51" s="73">
        <v>43</v>
      </c>
      <c r="C51" s="77" t="s">
        <v>550</v>
      </c>
      <c r="D51" s="78">
        <v>115174.94</v>
      </c>
      <c r="E51" s="78">
        <v>0</v>
      </c>
      <c r="F51" s="78">
        <v>0</v>
      </c>
      <c r="G51" s="78">
        <v>115174.94</v>
      </c>
      <c r="H51" s="79">
        <v>115150.47</v>
      </c>
      <c r="I51" s="64"/>
      <c r="K51" s="80"/>
    </row>
    <row r="52" spans="1:13" ht="16.2" thickBot="1" x14ac:dyDescent="0.35">
      <c r="A52" s="64"/>
      <c r="B52" s="73">
        <v>44</v>
      </c>
      <c r="C52" s="77" t="s">
        <v>551</v>
      </c>
      <c r="D52" s="78">
        <v>2865318.82</v>
      </c>
      <c r="E52" s="78">
        <v>0</v>
      </c>
      <c r="F52" s="78">
        <v>0</v>
      </c>
      <c r="G52" s="78">
        <v>2865318.82</v>
      </c>
      <c r="H52" s="79">
        <v>2386204.94</v>
      </c>
      <c r="I52" s="64"/>
      <c r="K52" s="80"/>
    </row>
    <row r="53" spans="1:13" ht="16.2" thickBot="1" x14ac:dyDescent="0.35">
      <c r="A53" s="64"/>
      <c r="B53" s="73">
        <v>45</v>
      </c>
      <c r="C53" s="77" t="s">
        <v>552</v>
      </c>
      <c r="D53" s="78">
        <v>4987.76</v>
      </c>
      <c r="E53" s="78">
        <v>0</v>
      </c>
      <c r="F53" s="78">
        <v>4987.76</v>
      </c>
      <c r="G53" s="78">
        <v>0</v>
      </c>
      <c r="H53" s="79">
        <v>0</v>
      </c>
      <c r="I53" s="64"/>
      <c r="K53" s="80"/>
    </row>
    <row r="54" spans="1:13" ht="16.2" thickBot="1" x14ac:dyDescent="0.35">
      <c r="A54" s="64"/>
      <c r="B54" s="73">
        <v>46</v>
      </c>
      <c r="C54" s="77" t="s">
        <v>553</v>
      </c>
      <c r="D54" s="78">
        <v>4255700.87</v>
      </c>
      <c r="E54" s="78">
        <v>0</v>
      </c>
      <c r="F54" s="78">
        <v>0</v>
      </c>
      <c r="G54" s="78">
        <v>4255700.87</v>
      </c>
      <c r="H54" s="79">
        <v>3242694.04</v>
      </c>
      <c r="I54" s="64"/>
      <c r="K54" s="80"/>
    </row>
    <row r="55" spans="1:13" ht="29.4" thickBot="1" x14ac:dyDescent="0.35">
      <c r="A55" s="64"/>
      <c r="B55" s="73">
        <v>47</v>
      </c>
      <c r="C55" s="77" t="s">
        <v>554</v>
      </c>
      <c r="D55" s="78">
        <v>0</v>
      </c>
      <c r="E55" s="78">
        <v>4888859.12</v>
      </c>
      <c r="F55" s="78">
        <v>4571914.0199999996</v>
      </c>
      <c r="G55" s="78">
        <v>316945.09999999998</v>
      </c>
      <c r="H55" s="79">
        <v>316945.09999999998</v>
      </c>
      <c r="I55" s="64"/>
      <c r="K55" s="80"/>
      <c r="M55" s="80">
        <f>E55-F55</f>
        <v>316945.10000000056</v>
      </c>
    </row>
    <row r="56" spans="1:13" ht="16.2" thickBot="1" x14ac:dyDescent="0.35">
      <c r="A56" s="64"/>
      <c r="B56" s="73">
        <v>48</v>
      </c>
      <c r="C56" s="77" t="s">
        <v>555</v>
      </c>
      <c r="D56" s="78">
        <v>1080898.99</v>
      </c>
      <c r="E56" s="78">
        <v>9836876.3300000001</v>
      </c>
      <c r="F56" s="78">
        <v>0</v>
      </c>
      <c r="G56" s="78">
        <v>10917775.32</v>
      </c>
      <c r="H56" s="79">
        <v>9337727.8599999994</v>
      </c>
      <c r="I56" s="64"/>
      <c r="K56" s="80"/>
    </row>
    <row r="57" spans="1:13" ht="29.4" thickBot="1" x14ac:dyDescent="0.35">
      <c r="A57" s="64"/>
      <c r="B57" s="73">
        <v>49</v>
      </c>
      <c r="C57" s="77" t="s">
        <v>556</v>
      </c>
      <c r="D57" s="78">
        <v>20274.5</v>
      </c>
      <c r="E57" s="78">
        <v>0</v>
      </c>
      <c r="F57" s="78">
        <v>20274.5</v>
      </c>
      <c r="G57" s="78">
        <v>0</v>
      </c>
      <c r="H57" s="79">
        <v>0</v>
      </c>
      <c r="I57" s="64"/>
      <c r="K57" s="80"/>
    </row>
    <row r="58" spans="1:13" ht="16.2" thickBot="1" x14ac:dyDescent="0.35">
      <c r="A58" s="64"/>
      <c r="B58" s="73">
        <v>50</v>
      </c>
      <c r="C58" s="77" t="s">
        <v>557</v>
      </c>
      <c r="D58" s="78">
        <v>0</v>
      </c>
      <c r="E58" s="78">
        <v>6451834.1500000004</v>
      </c>
      <c r="F58" s="78">
        <v>15582.99</v>
      </c>
      <c r="G58" s="78">
        <v>6436251.1600000001</v>
      </c>
      <c r="H58" s="79">
        <v>5465238.0899999999</v>
      </c>
      <c r="I58" s="64"/>
      <c r="K58" s="80"/>
    </row>
    <row r="59" spans="1:13" ht="16.2" thickBot="1" x14ac:dyDescent="0.35">
      <c r="A59" s="64"/>
      <c r="B59" s="73">
        <v>51</v>
      </c>
      <c r="C59" s="77" t="s">
        <v>558</v>
      </c>
      <c r="D59" s="78">
        <v>0</v>
      </c>
      <c r="E59" s="78">
        <v>8416931.3399999999</v>
      </c>
      <c r="F59" s="78">
        <v>0</v>
      </c>
      <c r="G59" s="78">
        <v>8416931.3399999999</v>
      </c>
      <c r="H59" s="79">
        <v>7360977.5</v>
      </c>
      <c r="I59" s="64"/>
      <c r="K59" s="80"/>
    </row>
    <row r="60" spans="1:13" ht="16.2" thickBot="1" x14ac:dyDescent="0.35">
      <c r="A60" s="64"/>
      <c r="B60" s="73">
        <v>52</v>
      </c>
      <c r="C60" s="77" t="s">
        <v>559</v>
      </c>
      <c r="D60" s="78">
        <v>0</v>
      </c>
      <c r="E60" s="78">
        <v>7177044.8799999999</v>
      </c>
      <c r="F60" s="78">
        <v>13143</v>
      </c>
      <c r="G60" s="78">
        <v>7163901.8799999999</v>
      </c>
      <c r="H60" s="79">
        <v>6170509.2999999998</v>
      </c>
      <c r="I60" s="64"/>
      <c r="K60" s="80"/>
    </row>
    <row r="61" spans="1:13" ht="16.2" thickBot="1" x14ac:dyDescent="0.35">
      <c r="A61" s="64"/>
      <c r="B61" s="73">
        <v>53</v>
      </c>
      <c r="C61" s="77" t="s">
        <v>488</v>
      </c>
      <c r="D61" s="78">
        <v>26584656.109999999</v>
      </c>
      <c r="E61" s="78">
        <v>3527104.13</v>
      </c>
      <c r="F61" s="78">
        <v>12975616.949999999</v>
      </c>
      <c r="G61" s="78">
        <v>17136143.289999999</v>
      </c>
      <c r="H61" s="79">
        <v>17136143.289999999</v>
      </c>
      <c r="I61" s="64"/>
      <c r="K61" s="80"/>
    </row>
    <row r="62" spans="1:13" ht="29.4" thickBot="1" x14ac:dyDescent="0.35">
      <c r="A62" s="64"/>
      <c r="B62" s="73">
        <v>54</v>
      </c>
      <c r="C62" s="77" t="s">
        <v>560</v>
      </c>
      <c r="D62" s="78">
        <v>2413645.62</v>
      </c>
      <c r="E62" s="78">
        <v>404250.38</v>
      </c>
      <c r="F62" s="78">
        <v>189356.17</v>
      </c>
      <c r="G62" s="78">
        <v>2628539.83</v>
      </c>
      <c r="H62" s="79">
        <v>2485405.04</v>
      </c>
      <c r="I62" s="64"/>
      <c r="K62" s="80"/>
    </row>
    <row r="63" spans="1:13" ht="29.4" thickBot="1" x14ac:dyDescent="0.35">
      <c r="A63" s="64"/>
      <c r="B63" s="73">
        <v>55</v>
      </c>
      <c r="C63" s="77" t="s">
        <v>561</v>
      </c>
      <c r="D63" s="78">
        <v>694683.33</v>
      </c>
      <c r="E63" s="78">
        <v>0</v>
      </c>
      <c r="F63" s="78">
        <v>0</v>
      </c>
      <c r="G63" s="78">
        <v>694683.33</v>
      </c>
      <c r="H63" s="79">
        <v>694683.33</v>
      </c>
      <c r="I63" s="64"/>
      <c r="K63" s="80"/>
    </row>
    <row r="64" spans="1:13" ht="16.2" thickBot="1" x14ac:dyDescent="0.35">
      <c r="A64" s="64"/>
      <c r="B64" s="73">
        <v>56</v>
      </c>
      <c r="C64" s="77" t="s">
        <v>562</v>
      </c>
      <c r="D64" s="78">
        <v>20563.39</v>
      </c>
      <c r="E64" s="78">
        <v>0</v>
      </c>
      <c r="F64" s="78">
        <v>0</v>
      </c>
      <c r="G64" s="78">
        <v>20563.39</v>
      </c>
      <c r="H64" s="79">
        <v>20563.39</v>
      </c>
      <c r="I64" s="64"/>
      <c r="K64" s="80"/>
    </row>
    <row r="65" spans="1:11" ht="16.2" thickBot="1" x14ac:dyDescent="0.35">
      <c r="A65" s="64"/>
      <c r="B65" s="73">
        <v>57</v>
      </c>
      <c r="C65" s="77" t="s">
        <v>563</v>
      </c>
      <c r="D65" s="78">
        <v>0</v>
      </c>
      <c r="E65" s="78">
        <v>102238.42</v>
      </c>
      <c r="F65" s="78">
        <v>0</v>
      </c>
      <c r="G65" s="78">
        <v>102238.42</v>
      </c>
      <c r="H65" s="79">
        <v>83365.42</v>
      </c>
      <c r="I65" s="64"/>
      <c r="K65" s="80"/>
    </row>
    <row r="66" spans="1:11" ht="29.4" thickBot="1" x14ac:dyDescent="0.35">
      <c r="A66" s="64"/>
      <c r="B66" s="73">
        <v>58</v>
      </c>
      <c r="C66" s="77" t="s">
        <v>564</v>
      </c>
      <c r="D66" s="78">
        <v>0</v>
      </c>
      <c r="E66" s="78">
        <v>2677463.92</v>
      </c>
      <c r="F66" s="78">
        <v>0</v>
      </c>
      <c r="G66" s="78">
        <v>2677463.92</v>
      </c>
      <c r="H66" s="79">
        <v>2220908.36</v>
      </c>
      <c r="I66" s="64"/>
      <c r="K66" s="80"/>
    </row>
    <row r="67" spans="1:11" ht="16.2" thickBot="1" x14ac:dyDescent="0.35">
      <c r="A67" s="64"/>
      <c r="B67" s="73">
        <v>59</v>
      </c>
      <c r="C67" s="77" t="s">
        <v>565</v>
      </c>
      <c r="D67" s="78">
        <v>0</v>
      </c>
      <c r="E67" s="78">
        <v>34404742.990000002</v>
      </c>
      <c r="F67" s="78">
        <v>0</v>
      </c>
      <c r="G67" s="78">
        <v>34404742.990000002</v>
      </c>
      <c r="H67" s="79">
        <v>30469507.710000001</v>
      </c>
      <c r="I67" s="64"/>
      <c r="K67" s="80"/>
    </row>
    <row r="68" spans="1:11" ht="16.2" thickBot="1" x14ac:dyDescent="0.35">
      <c r="A68" s="64"/>
      <c r="B68" s="73">
        <v>60</v>
      </c>
      <c r="C68" s="77" t="s">
        <v>566</v>
      </c>
      <c r="D68" s="78">
        <v>0</v>
      </c>
      <c r="E68" s="78">
        <v>566686.24</v>
      </c>
      <c r="F68" s="78">
        <v>0</v>
      </c>
      <c r="G68" s="78">
        <v>566686.24</v>
      </c>
      <c r="H68" s="79">
        <v>501278.11</v>
      </c>
      <c r="I68" s="64"/>
      <c r="K68" s="80"/>
    </row>
    <row r="69" spans="1:11" ht="16.2" thickBot="1" x14ac:dyDescent="0.35">
      <c r="A69" s="64"/>
      <c r="B69" s="73">
        <v>61</v>
      </c>
      <c r="C69" s="77" t="s">
        <v>567</v>
      </c>
      <c r="D69" s="78">
        <v>0</v>
      </c>
      <c r="E69" s="78">
        <v>626632.43999999994</v>
      </c>
      <c r="F69" s="78">
        <v>626632.43999999994</v>
      </c>
      <c r="G69" s="78">
        <v>0</v>
      </c>
      <c r="H69" s="79">
        <v>0</v>
      </c>
      <c r="I69" s="64"/>
      <c r="K69" s="80"/>
    </row>
    <row r="70" spans="1:11" ht="29.4" thickBot="1" x14ac:dyDescent="0.35">
      <c r="A70" s="64"/>
      <c r="B70" s="73">
        <v>62</v>
      </c>
      <c r="C70" s="77" t="s">
        <v>568</v>
      </c>
      <c r="D70" s="78">
        <v>0</v>
      </c>
      <c r="E70" s="78">
        <v>2944511.88</v>
      </c>
      <c r="F70" s="78">
        <v>0</v>
      </c>
      <c r="G70" s="78">
        <v>2944511.88</v>
      </c>
      <c r="H70" s="79">
        <v>2727204.93</v>
      </c>
      <c r="I70" s="64"/>
      <c r="K70" s="80"/>
    </row>
    <row r="71" spans="1:11" ht="29.4" thickBot="1" x14ac:dyDescent="0.35">
      <c r="A71" s="64"/>
      <c r="B71" s="73">
        <v>63</v>
      </c>
      <c r="C71" s="77" t="s">
        <v>569</v>
      </c>
      <c r="D71" s="78">
        <v>0</v>
      </c>
      <c r="E71" s="78">
        <v>270725.18</v>
      </c>
      <c r="F71" s="78">
        <v>0</v>
      </c>
      <c r="G71" s="78">
        <v>270725.18</v>
      </c>
      <c r="H71" s="79">
        <v>160681.82999999999</v>
      </c>
      <c r="I71" s="64"/>
      <c r="K71" s="80"/>
    </row>
    <row r="72" spans="1:11" ht="29.4" thickBot="1" x14ac:dyDescent="0.35">
      <c r="A72" s="64"/>
      <c r="B72" s="73">
        <v>64</v>
      </c>
      <c r="C72" s="77" t="s">
        <v>570</v>
      </c>
      <c r="D72" s="78">
        <v>0</v>
      </c>
      <c r="E72" s="78">
        <v>426662.97</v>
      </c>
      <c r="F72" s="78">
        <v>0</v>
      </c>
      <c r="G72" s="78">
        <v>426662.97</v>
      </c>
      <c r="H72" s="79">
        <v>426662.97</v>
      </c>
      <c r="I72" s="64"/>
      <c r="K72" s="80"/>
    </row>
    <row r="73" spans="1:11" ht="16.2" thickBot="1" x14ac:dyDescent="0.35">
      <c r="A73" s="64"/>
      <c r="B73" s="73">
        <v>65</v>
      </c>
      <c r="C73" s="77" t="s">
        <v>571</v>
      </c>
      <c r="D73" s="78">
        <v>0</v>
      </c>
      <c r="E73" s="78">
        <v>8517668.4199999999</v>
      </c>
      <c r="F73" s="78">
        <v>0</v>
      </c>
      <c r="G73" s="78">
        <v>8517668.4199999999</v>
      </c>
      <c r="H73" s="79">
        <v>8517668.4199999999</v>
      </c>
      <c r="I73" s="64"/>
      <c r="K73" s="80"/>
    </row>
    <row r="74" spans="1:11" ht="29.4" thickBot="1" x14ac:dyDescent="0.35">
      <c r="A74" s="64"/>
      <c r="B74" s="73">
        <v>66</v>
      </c>
      <c r="C74" s="77" t="s">
        <v>572</v>
      </c>
      <c r="D74" s="78">
        <v>0</v>
      </c>
      <c r="E74" s="78">
        <v>2991491.32</v>
      </c>
      <c r="F74" s="78">
        <v>0</v>
      </c>
      <c r="G74" s="78">
        <v>2991491.32</v>
      </c>
      <c r="H74" s="79">
        <v>2991491.32</v>
      </c>
      <c r="I74" s="64"/>
      <c r="K74" s="80"/>
    </row>
    <row r="75" spans="1:11" ht="29.4" thickBot="1" x14ac:dyDescent="0.35">
      <c r="A75" s="64"/>
      <c r="B75" s="73">
        <v>67</v>
      </c>
      <c r="C75" s="77" t="s">
        <v>573</v>
      </c>
      <c r="D75" s="78">
        <v>0</v>
      </c>
      <c r="E75" s="78">
        <v>41795.86</v>
      </c>
      <c r="F75" s="78">
        <v>0</v>
      </c>
      <c r="G75" s="78">
        <v>41795.86</v>
      </c>
      <c r="H75" s="79">
        <v>41795.86</v>
      </c>
      <c r="I75" s="64"/>
      <c r="K75" s="80"/>
    </row>
    <row r="76" spans="1:11" ht="27.6" customHeight="1" thickBot="1" x14ac:dyDescent="0.35">
      <c r="A76" s="93"/>
      <c r="B76" s="188"/>
      <c r="C76" s="296" t="s">
        <v>89</v>
      </c>
      <c r="D76" s="297">
        <v>1114630435.8699999</v>
      </c>
      <c r="E76" s="297">
        <v>183540427.53</v>
      </c>
      <c r="F76" s="297">
        <v>39287141.689999998</v>
      </c>
      <c r="G76" s="297">
        <v>1258883721.71</v>
      </c>
      <c r="H76" s="298">
        <v>638994259.96000004</v>
      </c>
      <c r="I76" s="93"/>
      <c r="K76" s="80"/>
    </row>
    <row r="77" spans="1:11" ht="0.6" customHeight="1" thickBot="1" x14ac:dyDescent="0.35">
      <c r="A77" s="64"/>
      <c r="B77" s="194"/>
      <c r="C77" s="302"/>
      <c r="D77" s="196"/>
      <c r="E77" s="196"/>
      <c r="F77" s="196"/>
      <c r="G77" s="196"/>
      <c r="H77" s="197"/>
      <c r="I77" s="93"/>
    </row>
    <row r="78" spans="1:11" ht="15" thickTop="1" x14ac:dyDescent="0.3">
      <c r="B78" s="94"/>
      <c r="C78" s="94"/>
      <c r="D78" s="94"/>
      <c r="E78" s="94"/>
      <c r="F78" s="94"/>
      <c r="G78" s="94"/>
      <c r="H78" s="94"/>
    </row>
    <row r="80" spans="1:11" x14ac:dyDescent="0.3">
      <c r="C80" s="95" t="s">
        <v>90</v>
      </c>
      <c r="D80" s="95"/>
      <c r="E80" s="95" t="s">
        <v>91</v>
      </c>
      <c r="F80" s="95"/>
      <c r="G80" s="443" t="s">
        <v>122</v>
      </c>
      <c r="H80" s="443"/>
    </row>
    <row r="81" spans="3:8" ht="34.799999999999997" customHeight="1" x14ac:dyDescent="0.3">
      <c r="C81" s="97" t="s">
        <v>74</v>
      </c>
      <c r="D81" s="98"/>
      <c r="E81" s="97" t="s">
        <v>75</v>
      </c>
      <c r="F81" s="98"/>
      <c r="G81" s="470" t="s">
        <v>76</v>
      </c>
      <c r="H81" s="470"/>
    </row>
    <row r="83" spans="3:8" x14ac:dyDescent="0.3">
      <c r="D83" s="80"/>
      <c r="E83" s="80"/>
      <c r="F83" s="80"/>
      <c r="G83" s="80"/>
      <c r="H83" s="80"/>
    </row>
    <row r="96" spans="3:8" ht="16.2" customHeight="1" x14ac:dyDescent="0.3"/>
    <row r="97" spans="1:9" x14ac:dyDescent="0.3">
      <c r="A97" s="64"/>
      <c r="B97" s="103"/>
      <c r="C97" s="103"/>
      <c r="D97" s="103"/>
      <c r="E97" s="103"/>
      <c r="F97" s="103"/>
      <c r="G97" s="103"/>
      <c r="H97" s="103"/>
      <c r="I97" s="64"/>
    </row>
  </sheetData>
  <mergeCells count="4">
    <mergeCell ref="B2:C3"/>
    <mergeCell ref="B5:H5"/>
    <mergeCell ref="G80:H80"/>
    <mergeCell ref="G81:H81"/>
  </mergeCells>
  <pageMargins left="0.70866141732283472" right="0.70866141732283472" top="0.43307086614173229" bottom="0.35" header="0.31496062992125984" footer="0.31496062992125984"/>
  <pageSetup scale="46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showGridLines="0" showOutlineSymbols="0" topLeftCell="A25" zoomScale="70" workbookViewId="0">
      <selection activeCell="AA1" sqref="AA1:AH65536"/>
    </sheetView>
  </sheetViews>
  <sheetFormatPr defaultRowHeight="13.8" x14ac:dyDescent="0.3"/>
  <cols>
    <col min="1" max="1" width="4.109375" style="318" customWidth="1"/>
    <col min="2" max="2" width="6.33203125" style="320" customWidth="1"/>
    <col min="3" max="3" width="37.77734375" style="321" customWidth="1"/>
    <col min="4" max="4" width="14.88671875" style="318" customWidth="1"/>
    <col min="5" max="5" width="16.33203125" style="318" customWidth="1"/>
    <col min="6" max="6" width="17.109375" style="318" customWidth="1"/>
    <col min="7" max="7" width="14.21875" style="318" customWidth="1"/>
    <col min="8" max="8" width="16.44140625" style="318" customWidth="1"/>
    <col min="9" max="9" width="18" style="318" customWidth="1"/>
    <col min="10" max="10" width="13.6640625" style="318" customWidth="1"/>
    <col min="11" max="11" width="15.5546875" style="318" customWidth="1"/>
    <col min="12" max="12" width="15.33203125" style="318" customWidth="1"/>
    <col min="13" max="13" width="14.109375" style="318" customWidth="1"/>
    <col min="14" max="14" width="12.109375" style="318" customWidth="1"/>
    <col min="15" max="15" width="6.33203125" style="318" customWidth="1"/>
    <col min="16" max="26" width="8.88671875" style="318"/>
    <col min="27" max="27" width="21.44140625" style="318" customWidth="1"/>
    <col min="28" max="28" width="19.5546875" style="318" customWidth="1"/>
    <col min="29" max="29" width="22.33203125" style="318" customWidth="1"/>
    <col min="30" max="30" width="20.33203125" style="318" customWidth="1"/>
    <col min="31" max="31" width="29.44140625" style="318" customWidth="1"/>
    <col min="32" max="16384" width="8.88671875" style="318"/>
  </cols>
  <sheetData>
    <row r="1" spans="1:31" x14ac:dyDescent="0.3">
      <c r="B1" s="486"/>
      <c r="C1" s="486"/>
      <c r="D1" s="319"/>
      <c r="E1" s="319"/>
      <c r="M1" s="487"/>
      <c r="N1" s="487"/>
    </row>
    <row r="2" spans="1:31" ht="19.95" customHeight="1" x14ac:dyDescent="0.3">
      <c r="B2" s="488" t="s">
        <v>420</v>
      </c>
      <c r="C2" s="488"/>
      <c r="M2" s="487"/>
      <c r="N2" s="487"/>
    </row>
    <row r="3" spans="1:31" ht="25.2" customHeight="1" x14ac:dyDescent="0.3">
      <c r="B3" s="489" t="s">
        <v>574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</row>
    <row r="4" spans="1:31" ht="2.4" customHeight="1" thickBot="1" x14ac:dyDescent="0.35">
      <c r="N4" s="322" t="s">
        <v>115</v>
      </c>
    </row>
    <row r="5" spans="1:31" ht="43.95" customHeight="1" thickTop="1" thickBot="1" x14ac:dyDescent="0.35">
      <c r="B5" s="482" t="s">
        <v>78</v>
      </c>
      <c r="C5" s="484" t="s">
        <v>575</v>
      </c>
      <c r="D5" s="484" t="s">
        <v>9</v>
      </c>
      <c r="E5" s="484"/>
      <c r="F5" s="484"/>
      <c r="G5" s="484" t="s">
        <v>10</v>
      </c>
      <c r="H5" s="484"/>
      <c r="I5" s="484"/>
      <c r="J5" s="484" t="s">
        <v>576</v>
      </c>
      <c r="K5" s="484" t="s">
        <v>577</v>
      </c>
      <c r="L5" s="484" t="s">
        <v>578</v>
      </c>
      <c r="M5" s="484" t="s">
        <v>579</v>
      </c>
      <c r="N5" s="323" t="s">
        <v>580</v>
      </c>
    </row>
    <row r="6" spans="1:31" ht="48.6" customHeight="1" thickBot="1" x14ac:dyDescent="0.35">
      <c r="A6" s="324"/>
      <c r="B6" s="483"/>
      <c r="C6" s="485"/>
      <c r="D6" s="325" t="s">
        <v>581</v>
      </c>
      <c r="E6" s="325" t="s">
        <v>582</v>
      </c>
      <c r="F6" s="325" t="s">
        <v>583</v>
      </c>
      <c r="G6" s="325" t="s">
        <v>581</v>
      </c>
      <c r="H6" s="325" t="s">
        <v>582</v>
      </c>
      <c r="I6" s="325" t="s">
        <v>583</v>
      </c>
      <c r="J6" s="485"/>
      <c r="K6" s="485"/>
      <c r="L6" s="485"/>
      <c r="M6" s="485"/>
      <c r="N6" s="326" t="s">
        <v>0</v>
      </c>
      <c r="AA6" s="327"/>
      <c r="AB6" s="327"/>
      <c r="AC6" s="327"/>
      <c r="AD6" s="327"/>
      <c r="AE6" s="327"/>
    </row>
    <row r="7" spans="1:31" s="328" customFormat="1" ht="12" customHeight="1" thickBot="1" x14ac:dyDescent="0.25">
      <c r="B7" s="329">
        <v>1</v>
      </c>
      <c r="C7" s="330">
        <v>2</v>
      </c>
      <c r="D7" s="331">
        <v>3</v>
      </c>
      <c r="E7" s="331">
        <v>4</v>
      </c>
      <c r="F7" s="331">
        <v>5</v>
      </c>
      <c r="G7" s="331">
        <v>6</v>
      </c>
      <c r="H7" s="331">
        <v>7</v>
      </c>
      <c r="I7" s="331">
        <v>8</v>
      </c>
      <c r="J7" s="331">
        <v>9</v>
      </c>
      <c r="K7" s="331">
        <v>10</v>
      </c>
      <c r="L7" s="331">
        <v>11</v>
      </c>
      <c r="M7" s="331">
        <v>12</v>
      </c>
      <c r="N7" s="332">
        <v>13</v>
      </c>
      <c r="AA7" s="333"/>
      <c r="AB7" s="333"/>
      <c r="AC7" s="333"/>
      <c r="AD7" s="333"/>
      <c r="AE7" s="333"/>
    </row>
    <row r="8" spans="1:31" ht="18" customHeight="1" thickBot="1" x14ac:dyDescent="0.35">
      <c r="B8" s="334">
        <v>1</v>
      </c>
      <c r="C8" s="335" t="s">
        <v>585</v>
      </c>
      <c r="D8" s="336">
        <v>6369</v>
      </c>
      <c r="E8" s="336">
        <v>6369125</v>
      </c>
      <c r="F8" s="336">
        <v>6369000</v>
      </c>
      <c r="G8" s="336">
        <v>6369</v>
      </c>
      <c r="H8" s="336">
        <v>6369125</v>
      </c>
      <c r="I8" s="336">
        <v>6369000</v>
      </c>
      <c r="J8" s="336">
        <v>0</v>
      </c>
      <c r="K8" s="336">
        <v>0</v>
      </c>
      <c r="L8" s="336">
        <v>0</v>
      </c>
      <c r="M8" s="336">
        <v>26</v>
      </c>
      <c r="N8" s="337">
        <v>0</v>
      </c>
    </row>
    <row r="9" spans="1:31" ht="18" customHeight="1" thickBot="1" x14ac:dyDescent="0.35">
      <c r="B9" s="334">
        <v>2</v>
      </c>
      <c r="C9" s="335" t="s">
        <v>586</v>
      </c>
      <c r="D9" s="336">
        <v>2462</v>
      </c>
      <c r="E9" s="336">
        <v>2462303</v>
      </c>
      <c r="F9" s="336">
        <v>2462000</v>
      </c>
      <c r="G9" s="336">
        <v>2462</v>
      </c>
      <c r="H9" s="336">
        <v>2462303</v>
      </c>
      <c r="I9" s="336">
        <v>2462000</v>
      </c>
      <c r="J9" s="336">
        <v>0</v>
      </c>
      <c r="K9" s="336">
        <v>0</v>
      </c>
      <c r="L9" s="336">
        <v>0</v>
      </c>
      <c r="M9" s="336">
        <v>20</v>
      </c>
      <c r="N9" s="337">
        <v>196960</v>
      </c>
    </row>
    <row r="10" spans="1:31" ht="18" customHeight="1" thickBot="1" x14ac:dyDescent="0.35">
      <c r="B10" s="334">
        <v>3</v>
      </c>
      <c r="C10" s="335" t="s">
        <v>587</v>
      </c>
      <c r="D10" s="336">
        <v>254</v>
      </c>
      <c r="E10" s="336">
        <v>25544108.649999999</v>
      </c>
      <c r="F10" s="336">
        <v>25400000</v>
      </c>
      <c r="G10" s="336">
        <v>301</v>
      </c>
      <c r="H10" s="336">
        <v>31516792.530000001</v>
      </c>
      <c r="I10" s="336">
        <v>30100000</v>
      </c>
      <c r="J10" s="336">
        <v>47</v>
      </c>
      <c r="K10" s="336">
        <v>5972683.8799999999</v>
      </c>
      <c r="L10" s="336">
        <v>4700000</v>
      </c>
      <c r="M10" s="336">
        <v>100</v>
      </c>
      <c r="N10" s="337">
        <v>0</v>
      </c>
    </row>
    <row r="11" spans="1:31" ht="29.4" thickBot="1" x14ac:dyDescent="0.35">
      <c r="B11" s="334">
        <v>4</v>
      </c>
      <c r="C11" s="335" t="s">
        <v>588</v>
      </c>
      <c r="D11" s="336">
        <v>75637</v>
      </c>
      <c r="E11" s="336">
        <v>549434994</v>
      </c>
      <c r="F11" s="336">
        <v>549351531</v>
      </c>
      <c r="G11" s="336">
        <v>92178</v>
      </c>
      <c r="H11" s="336">
        <v>669584852</v>
      </c>
      <c r="I11" s="336">
        <v>669488814</v>
      </c>
      <c r="J11" s="336">
        <v>16541</v>
      </c>
      <c r="K11" s="336">
        <v>120149858</v>
      </c>
      <c r="L11" s="336">
        <v>120137283</v>
      </c>
      <c r="M11" s="336">
        <v>100</v>
      </c>
      <c r="N11" s="337">
        <v>0</v>
      </c>
    </row>
    <row r="12" spans="1:31" ht="29.4" thickBot="1" x14ac:dyDescent="0.35">
      <c r="B12" s="334">
        <v>5</v>
      </c>
      <c r="C12" s="335" t="s">
        <v>589</v>
      </c>
      <c r="D12" s="336">
        <v>1000</v>
      </c>
      <c r="E12" s="336">
        <v>7454280</v>
      </c>
      <c r="F12" s="336">
        <v>7454280</v>
      </c>
      <c r="G12" s="336">
        <v>1000</v>
      </c>
      <c r="H12" s="336">
        <v>7454280</v>
      </c>
      <c r="I12" s="336">
        <v>7454280</v>
      </c>
      <c r="J12" s="336">
        <v>0</v>
      </c>
      <c r="K12" s="336">
        <v>0</v>
      </c>
      <c r="L12" s="336">
        <v>0</v>
      </c>
      <c r="M12" s="336">
        <v>100</v>
      </c>
      <c r="N12" s="337">
        <v>0</v>
      </c>
    </row>
    <row r="13" spans="1:31" ht="29.4" thickBot="1" x14ac:dyDescent="0.35">
      <c r="B13" s="334">
        <v>6</v>
      </c>
      <c r="C13" s="335" t="s">
        <v>590</v>
      </c>
      <c r="D13" s="336">
        <v>60800</v>
      </c>
      <c r="E13" s="336">
        <v>60804720.130000003</v>
      </c>
      <c r="F13" s="336">
        <v>60800000</v>
      </c>
      <c r="G13" s="336">
        <v>66434</v>
      </c>
      <c r="H13" s="336">
        <v>66438720.130000003</v>
      </c>
      <c r="I13" s="336">
        <v>66434000</v>
      </c>
      <c r="J13" s="336">
        <v>5634</v>
      </c>
      <c r="K13" s="336">
        <v>5634000</v>
      </c>
      <c r="L13" s="336">
        <v>5634000</v>
      </c>
      <c r="M13" s="336">
        <v>100</v>
      </c>
      <c r="N13" s="337">
        <v>0</v>
      </c>
    </row>
    <row r="14" spans="1:31" ht="16.8" customHeight="1" thickBot="1" x14ac:dyDescent="0.35">
      <c r="B14" s="334">
        <v>7</v>
      </c>
      <c r="C14" s="335" t="s">
        <v>530</v>
      </c>
      <c r="D14" s="336">
        <v>103510</v>
      </c>
      <c r="E14" s="336">
        <v>1035141559.83</v>
      </c>
      <c r="F14" s="336">
        <v>1035100000</v>
      </c>
      <c r="G14" s="336">
        <v>104343</v>
      </c>
      <c r="H14" s="336">
        <v>1043472559.83</v>
      </c>
      <c r="I14" s="336">
        <v>1043430000</v>
      </c>
      <c r="J14" s="336">
        <v>833</v>
      </c>
      <c r="K14" s="336">
        <v>8331000</v>
      </c>
      <c r="L14" s="336">
        <v>8330000</v>
      </c>
      <c r="M14" s="336">
        <v>100</v>
      </c>
      <c r="N14" s="337">
        <v>0</v>
      </c>
    </row>
    <row r="15" spans="1:31" ht="16.8" customHeight="1" thickBot="1" x14ac:dyDescent="0.35">
      <c r="B15" s="334">
        <v>8</v>
      </c>
      <c r="C15" s="335" t="s">
        <v>591</v>
      </c>
      <c r="D15" s="336">
        <v>96443</v>
      </c>
      <c r="E15" s="336">
        <v>90890000</v>
      </c>
      <c r="F15" s="336">
        <v>96443000</v>
      </c>
      <c r="G15" s="336">
        <v>96443</v>
      </c>
      <c r="H15" s="336">
        <v>90890000</v>
      </c>
      <c r="I15" s="336">
        <v>96443000</v>
      </c>
      <c r="J15" s="336">
        <v>0</v>
      </c>
      <c r="K15" s="336">
        <v>0</v>
      </c>
      <c r="L15" s="336">
        <v>0</v>
      </c>
      <c r="M15" s="336">
        <v>100</v>
      </c>
      <c r="N15" s="337">
        <v>0</v>
      </c>
    </row>
    <row r="16" spans="1:31" ht="16.8" customHeight="1" thickBot="1" x14ac:dyDescent="0.35">
      <c r="B16" s="334">
        <v>9</v>
      </c>
      <c r="C16" s="335" t="s">
        <v>592</v>
      </c>
      <c r="D16" s="336">
        <v>19011</v>
      </c>
      <c r="E16" s="336">
        <v>19012397.23</v>
      </c>
      <c r="F16" s="336">
        <v>19011000</v>
      </c>
      <c r="G16" s="336">
        <v>20761</v>
      </c>
      <c r="H16" s="336">
        <v>20762397.23</v>
      </c>
      <c r="I16" s="336">
        <v>20761000</v>
      </c>
      <c r="J16" s="336">
        <v>1750</v>
      </c>
      <c r="K16" s="336">
        <v>1750000</v>
      </c>
      <c r="L16" s="336">
        <v>1750000</v>
      </c>
      <c r="M16" s="336">
        <v>100</v>
      </c>
      <c r="N16" s="337">
        <v>0</v>
      </c>
    </row>
    <row r="17" spans="2:14" ht="16.8" customHeight="1" thickBot="1" x14ac:dyDescent="0.35">
      <c r="B17" s="334">
        <v>10</v>
      </c>
      <c r="C17" s="335" t="s">
        <v>593</v>
      </c>
      <c r="D17" s="336">
        <v>598990</v>
      </c>
      <c r="E17" s="336">
        <v>59899075</v>
      </c>
      <c r="F17" s="336">
        <v>59899000</v>
      </c>
      <c r="G17" s="336">
        <v>633265</v>
      </c>
      <c r="H17" s="336">
        <v>63326575</v>
      </c>
      <c r="I17" s="336">
        <v>63326500</v>
      </c>
      <c r="J17" s="336">
        <v>34275</v>
      </c>
      <c r="K17" s="336">
        <v>3427500</v>
      </c>
      <c r="L17" s="336">
        <v>3427500</v>
      </c>
      <c r="M17" s="336">
        <v>100</v>
      </c>
      <c r="N17" s="337">
        <v>0</v>
      </c>
    </row>
    <row r="18" spans="2:14" ht="16.8" customHeight="1" thickBot="1" x14ac:dyDescent="0.35">
      <c r="B18" s="334">
        <v>11</v>
      </c>
      <c r="C18" s="335" t="s">
        <v>594</v>
      </c>
      <c r="D18" s="336">
        <v>15400</v>
      </c>
      <c r="E18" s="336">
        <v>770000</v>
      </c>
      <c r="F18" s="336">
        <v>770000</v>
      </c>
      <c r="G18" s="336">
        <v>15400</v>
      </c>
      <c r="H18" s="336">
        <v>770000</v>
      </c>
      <c r="I18" s="336">
        <v>770000</v>
      </c>
      <c r="J18" s="336">
        <v>0</v>
      </c>
      <c r="K18" s="336">
        <v>0</v>
      </c>
      <c r="L18" s="336">
        <v>0</v>
      </c>
      <c r="M18" s="336">
        <v>100</v>
      </c>
      <c r="N18" s="337">
        <v>0</v>
      </c>
    </row>
    <row r="19" spans="2:14" ht="29.4" thickBot="1" x14ac:dyDescent="0.35">
      <c r="B19" s="334">
        <v>12</v>
      </c>
      <c r="C19" s="335" t="s">
        <v>595</v>
      </c>
      <c r="D19" s="336">
        <v>5526</v>
      </c>
      <c r="E19" s="336">
        <v>5526500</v>
      </c>
      <c r="F19" s="336">
        <v>5526000</v>
      </c>
      <c r="G19" s="336">
        <v>5526</v>
      </c>
      <c r="H19" s="336">
        <v>5526500</v>
      </c>
      <c r="I19" s="336">
        <v>5526000</v>
      </c>
      <c r="J19" s="336">
        <v>0</v>
      </c>
      <c r="K19" s="336">
        <v>0</v>
      </c>
      <c r="L19" s="336">
        <v>0</v>
      </c>
      <c r="M19" s="336">
        <v>100</v>
      </c>
      <c r="N19" s="337">
        <v>0</v>
      </c>
    </row>
    <row r="20" spans="2:14" ht="29.4" thickBot="1" x14ac:dyDescent="0.35">
      <c r="B20" s="334">
        <v>13</v>
      </c>
      <c r="C20" s="335" t="s">
        <v>596</v>
      </c>
      <c r="D20" s="336">
        <v>4931</v>
      </c>
      <c r="E20" s="336">
        <v>5972683.8799999999</v>
      </c>
      <c r="F20" s="336">
        <v>5969222.0499999998</v>
      </c>
      <c r="G20" s="336">
        <v>0</v>
      </c>
      <c r="H20" s="336">
        <v>0</v>
      </c>
      <c r="I20" s="336">
        <v>0</v>
      </c>
      <c r="J20" s="336">
        <v>-4931</v>
      </c>
      <c r="K20" s="336">
        <v>-5972683.8799999999</v>
      </c>
      <c r="L20" s="336">
        <v>-5969222.0499999998</v>
      </c>
      <c r="M20" s="336">
        <v>0</v>
      </c>
      <c r="N20" s="337">
        <v>0</v>
      </c>
    </row>
    <row r="21" spans="2:14" ht="29.4" thickBot="1" x14ac:dyDescent="0.35">
      <c r="B21" s="334">
        <v>14</v>
      </c>
      <c r="C21" s="335" t="s">
        <v>597</v>
      </c>
      <c r="D21" s="336">
        <v>7235809</v>
      </c>
      <c r="E21" s="336">
        <v>371695835.45999998</v>
      </c>
      <c r="F21" s="336">
        <v>361790450</v>
      </c>
      <c r="G21" s="336">
        <v>7651931</v>
      </c>
      <c r="H21" s="336">
        <v>392501935.45999998</v>
      </c>
      <c r="I21" s="336">
        <v>382596550</v>
      </c>
      <c r="J21" s="336">
        <v>416122</v>
      </c>
      <c r="K21" s="336">
        <v>20806100</v>
      </c>
      <c r="L21" s="336">
        <v>20806100</v>
      </c>
      <c r="M21" s="336">
        <v>96</v>
      </c>
      <c r="N21" s="337">
        <v>0</v>
      </c>
    </row>
    <row r="22" spans="2:14" ht="29.4" thickBot="1" x14ac:dyDescent="0.35">
      <c r="B22" s="334">
        <v>15</v>
      </c>
      <c r="C22" s="335" t="s">
        <v>598</v>
      </c>
      <c r="D22" s="336">
        <v>36642</v>
      </c>
      <c r="E22" s="336">
        <v>36610724.600000001</v>
      </c>
      <c r="F22" s="336">
        <v>36642000</v>
      </c>
      <c r="G22" s="336">
        <v>38641</v>
      </c>
      <c r="H22" s="336">
        <v>38609724.600000001</v>
      </c>
      <c r="I22" s="336">
        <v>38641000</v>
      </c>
      <c r="J22" s="336">
        <v>1999</v>
      </c>
      <c r="K22" s="336">
        <v>1999000</v>
      </c>
      <c r="L22" s="336">
        <v>1999000</v>
      </c>
      <c r="M22" s="336">
        <v>70</v>
      </c>
      <c r="N22" s="337">
        <v>0</v>
      </c>
    </row>
    <row r="23" spans="2:14" ht="29.4" thickBot="1" x14ac:dyDescent="0.35">
      <c r="B23" s="334">
        <v>16</v>
      </c>
      <c r="C23" s="335" t="s">
        <v>599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337">
        <v>0</v>
      </c>
    </row>
    <row r="24" spans="2:14" ht="29.4" thickBot="1" x14ac:dyDescent="0.35">
      <c r="B24" s="334">
        <v>17</v>
      </c>
      <c r="C24" s="335" t="s">
        <v>600</v>
      </c>
      <c r="D24" s="336">
        <v>83530</v>
      </c>
      <c r="E24" s="336">
        <v>13189000</v>
      </c>
      <c r="F24" s="336">
        <v>8353000</v>
      </c>
      <c r="G24" s="336">
        <v>0</v>
      </c>
      <c r="H24" s="336">
        <v>0</v>
      </c>
      <c r="I24" s="336">
        <v>0</v>
      </c>
      <c r="J24" s="336">
        <v>-83530</v>
      </c>
      <c r="K24" s="336">
        <v>-13189000</v>
      </c>
      <c r="L24" s="336">
        <v>-8353000</v>
      </c>
      <c r="M24" s="336">
        <v>0</v>
      </c>
      <c r="N24" s="337">
        <v>0</v>
      </c>
    </row>
    <row r="25" spans="2:14" ht="29.4" thickBot="1" x14ac:dyDescent="0.35">
      <c r="B25" s="334">
        <v>18</v>
      </c>
      <c r="C25" s="335" t="s">
        <v>601</v>
      </c>
      <c r="D25" s="336">
        <v>0</v>
      </c>
      <c r="E25" s="336">
        <v>0</v>
      </c>
      <c r="F25" s="336">
        <v>0</v>
      </c>
      <c r="G25" s="336">
        <v>0</v>
      </c>
      <c r="H25" s="336">
        <v>0</v>
      </c>
      <c r="I25" s="336">
        <v>0</v>
      </c>
      <c r="J25" s="336">
        <v>0</v>
      </c>
      <c r="K25" s="336">
        <v>0</v>
      </c>
      <c r="L25" s="336">
        <v>0</v>
      </c>
      <c r="M25" s="336">
        <v>0</v>
      </c>
      <c r="N25" s="337">
        <v>0</v>
      </c>
    </row>
    <row r="26" spans="2:14" ht="19.2" customHeight="1" thickBot="1" x14ac:dyDescent="0.35">
      <c r="B26" s="334">
        <v>19</v>
      </c>
      <c r="C26" s="335" t="s">
        <v>602</v>
      </c>
      <c r="D26" s="336">
        <v>133004</v>
      </c>
      <c r="E26" s="336">
        <v>133007221.03</v>
      </c>
      <c r="F26" s="336">
        <v>133004000</v>
      </c>
      <c r="G26" s="336">
        <v>161200</v>
      </c>
      <c r="H26" s="336">
        <v>161204405.37</v>
      </c>
      <c r="I26" s="336">
        <v>161200000</v>
      </c>
      <c r="J26" s="336">
        <v>28196</v>
      </c>
      <c r="K26" s="336">
        <v>28197184.34</v>
      </c>
      <c r="L26" s="336">
        <v>28196000</v>
      </c>
      <c r="M26" s="336">
        <v>100</v>
      </c>
      <c r="N26" s="337">
        <v>0</v>
      </c>
    </row>
    <row r="27" spans="2:14" ht="19.2" customHeight="1" thickBot="1" x14ac:dyDescent="0.35">
      <c r="B27" s="334">
        <v>20</v>
      </c>
      <c r="C27" s="335" t="s">
        <v>603</v>
      </c>
      <c r="D27" s="336">
        <v>1</v>
      </c>
      <c r="E27" s="336">
        <v>100</v>
      </c>
      <c r="F27" s="336">
        <v>100</v>
      </c>
      <c r="G27" s="336">
        <v>1</v>
      </c>
      <c r="H27" s="336">
        <v>100</v>
      </c>
      <c r="I27" s="336">
        <v>100</v>
      </c>
      <c r="J27" s="336">
        <v>0</v>
      </c>
      <c r="K27" s="336">
        <v>0</v>
      </c>
      <c r="L27" s="336">
        <v>0</v>
      </c>
      <c r="M27" s="336">
        <v>100</v>
      </c>
      <c r="N27" s="337">
        <v>0</v>
      </c>
    </row>
    <row r="28" spans="2:14" ht="29.4" thickBot="1" x14ac:dyDescent="0.35">
      <c r="B28" s="334">
        <v>21</v>
      </c>
      <c r="C28" s="335" t="s">
        <v>604</v>
      </c>
      <c r="D28" s="336">
        <v>0</v>
      </c>
      <c r="E28" s="336">
        <v>0</v>
      </c>
      <c r="F28" s="336">
        <v>0</v>
      </c>
      <c r="G28" s="336">
        <v>83530</v>
      </c>
      <c r="H28" s="336">
        <v>13189000</v>
      </c>
      <c r="I28" s="336">
        <v>8353000</v>
      </c>
      <c r="J28" s="336">
        <v>83530</v>
      </c>
      <c r="K28" s="336">
        <v>13189000</v>
      </c>
      <c r="L28" s="336">
        <v>8353000</v>
      </c>
      <c r="M28" s="336">
        <v>100</v>
      </c>
      <c r="N28" s="337">
        <v>0</v>
      </c>
    </row>
    <row r="29" spans="2:14" ht="30.6" customHeight="1" thickBot="1" x14ac:dyDescent="0.35">
      <c r="B29" s="338"/>
      <c r="C29" s="339" t="s">
        <v>89</v>
      </c>
      <c r="D29" s="340">
        <v>8479319</v>
      </c>
      <c r="E29" s="340">
        <v>2423784627.8099999</v>
      </c>
      <c r="F29" s="340">
        <v>2414344583.0500002</v>
      </c>
      <c r="G29" s="340">
        <v>8979785</v>
      </c>
      <c r="H29" s="340">
        <v>2614079270.1500001</v>
      </c>
      <c r="I29" s="340">
        <v>2603355244</v>
      </c>
      <c r="J29" s="340">
        <v>500466</v>
      </c>
      <c r="K29" s="340">
        <v>190294642.34</v>
      </c>
      <c r="L29" s="340">
        <v>189010660.94999999</v>
      </c>
      <c r="M29" s="340">
        <v>1512</v>
      </c>
      <c r="N29" s="341">
        <v>196960</v>
      </c>
    </row>
    <row r="30" spans="2:14" ht="15.75" customHeight="1" thickTop="1" x14ac:dyDescent="0.3"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  <row r="31" spans="2:14" ht="15" customHeight="1" x14ac:dyDescent="0.3"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</row>
    <row r="32" spans="2:14" ht="15" customHeight="1" x14ac:dyDescent="0.3"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</row>
    <row r="33" spans="2:15" ht="15" customHeight="1" x14ac:dyDescent="0.3"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2:15" ht="15" customHeight="1" x14ac:dyDescent="0.3">
      <c r="B34" s="342"/>
      <c r="C34" s="492" t="s">
        <v>605</v>
      </c>
      <c r="D34" s="492"/>
      <c r="E34" s="342"/>
      <c r="F34" s="342"/>
      <c r="G34" s="492" t="s">
        <v>72</v>
      </c>
      <c r="H34" s="492"/>
      <c r="I34" s="492"/>
      <c r="J34" s="342"/>
      <c r="K34" s="492" t="s">
        <v>606</v>
      </c>
      <c r="L34" s="492"/>
      <c r="M34" s="492"/>
      <c r="N34" s="492"/>
      <c r="O34" s="342"/>
    </row>
    <row r="35" spans="2:15" ht="24" customHeight="1" x14ac:dyDescent="0.3">
      <c r="B35" s="342"/>
      <c r="C35" s="490" t="s">
        <v>74</v>
      </c>
      <c r="D35" s="490"/>
      <c r="E35" s="343"/>
      <c r="F35" s="343"/>
      <c r="G35" s="490" t="s">
        <v>75</v>
      </c>
      <c r="H35" s="490"/>
      <c r="I35" s="490"/>
      <c r="J35" s="343"/>
      <c r="K35" s="491" t="s">
        <v>76</v>
      </c>
      <c r="L35" s="491"/>
      <c r="M35" s="491"/>
      <c r="N35" s="491"/>
      <c r="O35" s="342"/>
    </row>
    <row r="36" spans="2:15" ht="15" customHeight="1" x14ac:dyDescent="0.3"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2:15" ht="15" customHeight="1" x14ac:dyDescent="0.3"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</row>
    <row r="38" spans="2:15" ht="15" customHeight="1" x14ac:dyDescent="0.3"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</row>
    <row r="39" spans="2:15" ht="15" customHeight="1" x14ac:dyDescent="0.3"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</row>
    <row r="40" spans="2:15" ht="15" customHeight="1" x14ac:dyDescent="0.3"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</row>
    <row r="41" spans="2:15" ht="15" customHeight="1" x14ac:dyDescent="0.3"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</row>
    <row r="42" spans="2:15" ht="15" customHeight="1" x14ac:dyDescent="0.3"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</row>
    <row r="43" spans="2:15" ht="15" customHeight="1" x14ac:dyDescent="0.3"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</row>
  </sheetData>
  <mergeCells count="19">
    <mergeCell ref="C35:D35"/>
    <mergeCell ref="G35:I35"/>
    <mergeCell ref="K35:N35"/>
    <mergeCell ref="K5:K6"/>
    <mergeCell ref="L5:L6"/>
    <mergeCell ref="M5:M6"/>
    <mergeCell ref="C34:D34"/>
    <mergeCell ref="G34:I34"/>
    <mergeCell ref="K34:N34"/>
    <mergeCell ref="B1:C1"/>
    <mergeCell ref="M1:N1"/>
    <mergeCell ref="B2:C2"/>
    <mergeCell ref="M2:N2"/>
    <mergeCell ref="B3:N3"/>
    <mergeCell ref="B5:B6"/>
    <mergeCell ref="C5:C6"/>
    <mergeCell ref="D5:F5"/>
    <mergeCell ref="G5:I5"/>
    <mergeCell ref="J5:J6"/>
  </mergeCells>
  <printOptions gridLines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alignWithMargins="0">
    <oddHeader>&amp;A</oddHeader>
    <oddFooter>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showOutlineSymbols="0" zoomScale="70" workbookViewId="0">
      <selection activeCell="L19" sqref="L19"/>
    </sheetView>
  </sheetViews>
  <sheetFormatPr defaultRowHeight="13.8" x14ac:dyDescent="0.3"/>
  <cols>
    <col min="1" max="1" width="4.109375" style="318" customWidth="1"/>
    <col min="2" max="2" width="6.88671875" style="320" customWidth="1"/>
    <col min="3" max="3" width="65.6640625" style="318" customWidth="1"/>
    <col min="4" max="4" width="18.44140625" style="318" customWidth="1"/>
    <col min="5" max="6" width="17.6640625" style="318" customWidth="1"/>
    <col min="7" max="7" width="19.109375" style="318" customWidth="1"/>
    <col min="8" max="8" width="17" style="318" customWidth="1"/>
    <col min="9" max="9" width="4.6640625" style="318" customWidth="1"/>
    <col min="10" max="16384" width="8.88671875" style="318"/>
  </cols>
  <sheetData>
    <row r="1" spans="1:8" x14ac:dyDescent="0.3">
      <c r="B1" s="486"/>
      <c r="C1" s="486"/>
      <c r="G1" s="487"/>
      <c r="H1" s="487"/>
    </row>
    <row r="2" spans="1:8" ht="15.75" customHeight="1" x14ac:dyDescent="0.3">
      <c r="B2" s="493" t="str">
        <f>[2]Tabela_7!B2</f>
        <v>Urząd Miasta Łodzi</v>
      </c>
      <c r="C2" s="493"/>
      <c r="G2" s="487"/>
      <c r="H2" s="487"/>
    </row>
    <row r="3" spans="1:8" ht="23.4" customHeight="1" x14ac:dyDescent="0.3">
      <c r="B3" s="489" t="s">
        <v>607</v>
      </c>
      <c r="C3" s="489"/>
      <c r="D3" s="489"/>
      <c r="E3" s="489"/>
      <c r="F3" s="489"/>
      <c r="G3" s="489"/>
      <c r="H3" s="489"/>
    </row>
    <row r="4" spans="1:8" ht="2.4" customHeight="1" thickBot="1" x14ac:dyDescent="0.35">
      <c r="H4" s="322" t="s">
        <v>115</v>
      </c>
    </row>
    <row r="5" spans="1:8" ht="66.599999999999994" customHeight="1" thickTop="1" thickBot="1" x14ac:dyDescent="0.35">
      <c r="B5" s="482" t="s">
        <v>78</v>
      </c>
      <c r="C5" s="484" t="s">
        <v>575</v>
      </c>
      <c r="D5" s="344" t="s">
        <v>608</v>
      </c>
      <c r="E5" s="344" t="s">
        <v>608</v>
      </c>
      <c r="F5" s="484" t="s">
        <v>584</v>
      </c>
      <c r="G5" s="344" t="s">
        <v>609</v>
      </c>
      <c r="H5" s="345" t="s">
        <v>610</v>
      </c>
    </row>
    <row r="6" spans="1:8" ht="19.2" customHeight="1" thickBot="1" x14ac:dyDescent="0.35">
      <c r="A6" s="324"/>
      <c r="B6" s="483"/>
      <c r="C6" s="485"/>
      <c r="D6" s="346" t="str">
        <f>[2]Tabela_7!D5</f>
        <v>2022.01.01</v>
      </c>
      <c r="E6" s="346" t="str">
        <f>[2]Tabela_7!G5</f>
        <v>2022.12.31</v>
      </c>
      <c r="F6" s="485"/>
      <c r="G6" s="346" t="str">
        <f>E6</f>
        <v>2022.12.31</v>
      </c>
      <c r="H6" s="347" t="str">
        <f>E6</f>
        <v>2022.12.31</v>
      </c>
    </row>
    <row r="7" spans="1:8" s="328" customFormat="1" ht="12" customHeight="1" thickBot="1" x14ac:dyDescent="0.25">
      <c r="B7" s="329">
        <v>14</v>
      </c>
      <c r="C7" s="330">
        <v>15</v>
      </c>
      <c r="D7" s="330">
        <v>16</v>
      </c>
      <c r="E7" s="330">
        <v>17</v>
      </c>
      <c r="F7" s="330">
        <v>18</v>
      </c>
      <c r="G7" s="330">
        <v>19</v>
      </c>
      <c r="H7" s="348">
        <v>20</v>
      </c>
    </row>
    <row r="8" spans="1:8" ht="16.5" customHeight="1" thickBot="1" x14ac:dyDescent="0.35">
      <c r="B8" s="334">
        <f>[2]Tabela_7!B8</f>
        <v>1</v>
      </c>
      <c r="C8" s="349" t="str">
        <f>[2]Tabela_7!C8</f>
        <v>Łódzka Specjalna Strefa Ekonomiczna S.A.</v>
      </c>
      <c r="D8" s="350">
        <f>[2]Tabela_7!AA8</f>
        <v>0</v>
      </c>
      <c r="E8" s="350">
        <f>[2]Tabela_7!AB8</f>
        <v>0</v>
      </c>
      <c r="F8" s="350">
        <f>[2]Tabela_7!AC8</f>
        <v>0</v>
      </c>
      <c r="G8" s="350">
        <f>[2]Tabela_7!AD8</f>
        <v>6369125</v>
      </c>
      <c r="H8" s="351">
        <f>[2]Tabela_7!AE8</f>
        <v>6369125</v>
      </c>
    </row>
    <row r="9" spans="1:8" ht="16.5" customHeight="1" thickBot="1" x14ac:dyDescent="0.35">
      <c r="B9" s="334">
        <f>[2]Tabela_7!B9</f>
        <v>2</v>
      </c>
      <c r="C9" s="349" t="str">
        <f>[2]Tabela_7!C9</f>
        <v>Łódzki Rynek Hurtowy „Zjazdowa” S. A.</v>
      </c>
      <c r="D9" s="350">
        <f>[2]Tabela_7!AA9</f>
        <v>0</v>
      </c>
      <c r="E9" s="350">
        <f>[2]Tabela_7!AB9</f>
        <v>0</v>
      </c>
      <c r="F9" s="350">
        <f>[2]Tabela_7!AC9</f>
        <v>0</v>
      </c>
      <c r="G9" s="350">
        <f>[2]Tabela_7!AD9</f>
        <v>2462303</v>
      </c>
      <c r="H9" s="351">
        <f>[2]Tabela_7!AE9</f>
        <v>2462303</v>
      </c>
    </row>
    <row r="10" spans="1:8" ht="16.5" customHeight="1" thickBot="1" x14ac:dyDescent="0.35">
      <c r="B10" s="334">
        <f>[2]Tabela_7!B10</f>
        <v>3</v>
      </c>
      <c r="C10" s="349" t="str">
        <f>[2]Tabela_7!C10</f>
        <v>Zakład Wodociągów i Kanalizacji Sp. z o.o.</v>
      </c>
      <c r="D10" s="350">
        <f>[2]Tabela_7!AA10</f>
        <v>0</v>
      </c>
      <c r="E10" s="350">
        <f>[2]Tabela_7!AB10</f>
        <v>0</v>
      </c>
      <c r="F10" s="350">
        <f>[2]Tabela_7!AC10</f>
        <v>0</v>
      </c>
      <c r="G10" s="350">
        <f>[2]Tabela_7!AD10</f>
        <v>25544108.649999999</v>
      </c>
      <c r="H10" s="351">
        <f>[2]Tabela_7!AE10</f>
        <v>31516792.530000001</v>
      </c>
    </row>
    <row r="11" spans="1:8" ht="16.5" customHeight="1" thickBot="1" x14ac:dyDescent="0.35">
      <c r="B11" s="334">
        <f>[2]Tabela_7!B11</f>
        <v>4</v>
      </c>
      <c r="C11" s="349" t="str">
        <f>[2]Tabela_7!C11</f>
        <v>Miejskie Przedsiębiorstwo Komunikacyjne - Łódź Sp. z o.o.</v>
      </c>
      <c r="D11" s="350">
        <f>[2]Tabela_7!AA11</f>
        <v>394829128.11000001</v>
      </c>
      <c r="E11" s="350">
        <f>[2]Tabela_7!AB11</f>
        <v>394829128.11000001</v>
      </c>
      <c r="F11" s="350">
        <f>[2]Tabela_7!AC11</f>
        <v>0</v>
      </c>
      <c r="G11" s="350">
        <f>[2]Tabela_7!AD11</f>
        <v>154605865.88999999</v>
      </c>
      <c r="H11" s="351">
        <f>[2]Tabela_7!AE11</f>
        <v>274755723.88999999</v>
      </c>
    </row>
    <row r="12" spans="1:8" ht="16.5" customHeight="1" thickBot="1" x14ac:dyDescent="0.35">
      <c r="B12" s="334">
        <f>[2]Tabela_7!B12</f>
        <v>5</v>
      </c>
      <c r="C12" s="349" t="str">
        <f>[2]Tabela_7!C12</f>
        <v>Miejskie Przedsiębiorstwo Oczyszczania-Łódź Sp. z oo</v>
      </c>
      <c r="D12" s="350">
        <f>[2]Tabela_7!AA12</f>
        <v>0</v>
      </c>
      <c r="E12" s="350">
        <f>[2]Tabela_7!AB12</f>
        <v>0</v>
      </c>
      <c r="F12" s="350">
        <f>[2]Tabela_7!AC12</f>
        <v>0</v>
      </c>
      <c r="G12" s="350">
        <f>[2]Tabela_7!AD12</f>
        <v>7454280</v>
      </c>
      <c r="H12" s="351">
        <f>[2]Tabela_7!AE12</f>
        <v>7454280</v>
      </c>
    </row>
    <row r="13" spans="1:8" ht="16.5" customHeight="1" thickBot="1" x14ac:dyDescent="0.35">
      <c r="B13" s="334">
        <f>[2]Tabela_7!B13</f>
        <v>6</v>
      </c>
      <c r="C13" s="349" t="str">
        <f>[2]Tabela_7!C13</f>
        <v>Widzewskie Towarzystwo Budownictwa Społecznego Sp. z o.o.</v>
      </c>
      <c r="D13" s="350">
        <f>[2]Tabela_7!AA13</f>
        <v>0</v>
      </c>
      <c r="E13" s="350">
        <f>[2]Tabela_7!AB13</f>
        <v>0</v>
      </c>
      <c r="F13" s="350">
        <f>[2]Tabela_7!AC13</f>
        <v>0</v>
      </c>
      <c r="G13" s="350">
        <f>[2]Tabela_7!AD13</f>
        <v>60804720.130000003</v>
      </c>
      <c r="H13" s="351">
        <f>[2]Tabela_7!AE13</f>
        <v>66438720.130000003</v>
      </c>
    </row>
    <row r="14" spans="1:8" ht="16.5" customHeight="1" thickBot="1" x14ac:dyDescent="0.35">
      <c r="B14" s="334">
        <f>[2]Tabela_7!B14</f>
        <v>7</v>
      </c>
      <c r="C14" s="349" t="str">
        <f>[2]Tabela_7!C14</f>
        <v>Łódzka Spółka Infrastrukturalna Sp. z o.o.</v>
      </c>
      <c r="D14" s="350">
        <f>[2]Tabela_7!AA14</f>
        <v>0</v>
      </c>
      <c r="E14" s="350">
        <f>[2]Tabela_7!AB14</f>
        <v>0</v>
      </c>
      <c r="F14" s="350">
        <f>[2]Tabela_7!AC14</f>
        <v>0</v>
      </c>
      <c r="G14" s="350">
        <f>[2]Tabela_7!AD14</f>
        <v>1035141559.83</v>
      </c>
      <c r="H14" s="351">
        <f>[2]Tabela_7!AE14</f>
        <v>1043472559.83</v>
      </c>
    </row>
    <row r="15" spans="1:8" ht="16.5" customHeight="1" thickBot="1" x14ac:dyDescent="0.35">
      <c r="B15" s="334">
        <f>[2]Tabela_7!B15</f>
        <v>8</v>
      </c>
      <c r="C15" s="349" t="str">
        <f>[2]Tabela_7!C15</f>
        <v>Aqua Park Łódź Sp. z o.o</v>
      </c>
      <c r="D15" s="350">
        <f>[2]Tabela_7!AA15</f>
        <v>0</v>
      </c>
      <c r="E15" s="350">
        <f>[2]Tabela_7!AB15</f>
        <v>0</v>
      </c>
      <c r="F15" s="350">
        <f>[2]Tabela_7!AC15</f>
        <v>0</v>
      </c>
      <c r="G15" s="350">
        <f>[2]Tabela_7!AD15</f>
        <v>90890000</v>
      </c>
      <c r="H15" s="351">
        <f>[2]Tabela_7!AE15</f>
        <v>90890000</v>
      </c>
    </row>
    <row r="16" spans="1:8" ht="16.5" customHeight="1" thickBot="1" x14ac:dyDescent="0.35">
      <c r="B16" s="334">
        <f>[2]Tabela_7!B16</f>
        <v>9</v>
      </c>
      <c r="C16" s="349" t="str">
        <f>[2]Tabela_7!C16</f>
        <v>Miejska Arena Kultury i Sportu Sp. z o.o.</v>
      </c>
      <c r="D16" s="350">
        <f>[2]Tabela_7!AA16</f>
        <v>17888020.23</v>
      </c>
      <c r="E16" s="350">
        <f>[2]Tabela_7!AB16</f>
        <v>20761000</v>
      </c>
      <c r="F16" s="350">
        <f>[2]Tabela_7!AC16</f>
        <v>2872979.77</v>
      </c>
      <c r="G16" s="350">
        <f>[2]Tabela_7!AD16</f>
        <v>1124377</v>
      </c>
      <c r="H16" s="351">
        <f>[2]Tabela_7!AE16</f>
        <v>1397.23</v>
      </c>
    </row>
    <row r="17" spans="2:8" ht="16.5" customHeight="1" thickBot="1" x14ac:dyDescent="0.35">
      <c r="B17" s="334">
        <f>[2]Tabela_7!B17</f>
        <v>10</v>
      </c>
      <c r="C17" s="349" t="str">
        <f>[2]Tabela_7!C17</f>
        <v>EXPO-Łódź Sp. z o.o. (CK-W MTŁ Sp. z o.o.)</v>
      </c>
      <c r="D17" s="350">
        <f>[2]Tabela_7!AA17</f>
        <v>26906630.800000001</v>
      </c>
      <c r="E17" s="350">
        <f>[2]Tabela_7!AB17</f>
        <v>29256755.41</v>
      </c>
      <c r="F17" s="350">
        <f>[2]Tabela_7!AC17</f>
        <v>2350124.61</v>
      </c>
      <c r="G17" s="350">
        <f>[2]Tabela_7!AD17</f>
        <v>32992444.199999999</v>
      </c>
      <c r="H17" s="351">
        <f>[2]Tabela_7!AE17</f>
        <v>34069819.590000004</v>
      </c>
    </row>
    <row r="18" spans="2:8" ht="16.5" customHeight="1" thickBot="1" x14ac:dyDescent="0.35">
      <c r="B18" s="334">
        <f>[2]Tabela_7!B18</f>
        <v>11</v>
      </c>
      <c r="C18" s="349" t="str">
        <f>[2]Tabela_7!C18</f>
        <v>Łódzkie Centrum Filmowe Sp. z o.o.</v>
      </c>
      <c r="D18" s="350">
        <f>[2]Tabela_7!AA18</f>
        <v>0</v>
      </c>
      <c r="E18" s="350">
        <f>[2]Tabela_7!AB18</f>
        <v>196576.99</v>
      </c>
      <c r="F18" s="350">
        <f>[2]Tabela_7!AC18</f>
        <v>196576.99</v>
      </c>
      <c r="G18" s="350">
        <f>[2]Tabela_7!AD18</f>
        <v>770000</v>
      </c>
      <c r="H18" s="351">
        <f>[2]Tabela_7!AE18</f>
        <v>573423.01</v>
      </c>
    </row>
    <row r="19" spans="2:8" ht="16.5" customHeight="1" thickBot="1" x14ac:dyDescent="0.35">
      <c r="B19" s="334">
        <f>[2]Tabela_7!B19</f>
        <v>12</v>
      </c>
      <c r="C19" s="349" t="str">
        <f>[2]Tabela_7!C19</f>
        <v>Zakład Drogownictwa i inżynierii Sp. z o.o. w upadłości</v>
      </c>
      <c r="D19" s="350">
        <f>[2]Tabela_7!AA19</f>
        <v>5526500</v>
      </c>
      <c r="E19" s="350">
        <f>[2]Tabela_7!AB19</f>
        <v>5526500</v>
      </c>
      <c r="F19" s="350">
        <f>[2]Tabela_7!AC19</f>
        <v>0</v>
      </c>
      <c r="G19" s="350">
        <f>[2]Tabela_7!AD19</f>
        <v>0</v>
      </c>
      <c r="H19" s="351">
        <f>[2]Tabela_7!AE19</f>
        <v>0</v>
      </c>
    </row>
    <row r="20" spans="2:8" ht="16.5" customHeight="1" thickBot="1" x14ac:dyDescent="0.35">
      <c r="B20" s="334">
        <f>[2]Tabela_7!B20</f>
        <v>13</v>
      </c>
      <c r="C20" s="349" t="str">
        <f>[2]Tabela_7!C20</f>
        <v>Grupowa oczyszczalnia Ścieków w Łodzi Sp. z o.o.</v>
      </c>
      <c r="D20" s="350">
        <f>[2]Tabela_7!AA20</f>
        <v>0</v>
      </c>
      <c r="E20" s="350">
        <f>[2]Tabela_7!AB20</f>
        <v>0</v>
      </c>
      <c r="F20" s="350">
        <f>[2]Tabela_7!AC20</f>
        <v>0</v>
      </c>
      <c r="G20" s="350">
        <f>[2]Tabela_7!AD20</f>
        <v>5972683.8799999999</v>
      </c>
      <c r="H20" s="351">
        <f>[2]Tabela_7!AE20</f>
        <v>0</v>
      </c>
    </row>
    <row r="21" spans="2:8" ht="16.5" customHeight="1" thickBot="1" x14ac:dyDescent="0.35">
      <c r="B21" s="334">
        <f>[2]Tabela_7!B21</f>
        <v>14</v>
      </c>
      <c r="C21" s="349" t="str">
        <f>[2]Tabela_7!C21</f>
        <v>Port Lotniczy Łódź im. Władysława Reymonta Sp. z o.o.</v>
      </c>
      <c r="D21" s="350">
        <f>[2]Tabela_7!AA21</f>
        <v>194498545.91999999</v>
      </c>
      <c r="E21" s="350">
        <f>[2]Tabela_7!AB21</f>
        <v>210824185.37</v>
      </c>
      <c r="F21" s="350">
        <f>[2]Tabela_7!AC21</f>
        <v>16325639.449999999</v>
      </c>
      <c r="G21" s="350">
        <f>[2]Tabela_7!AD21</f>
        <v>177197289.53999999</v>
      </c>
      <c r="H21" s="351">
        <f>[2]Tabela_7!AE21</f>
        <v>181677750.09</v>
      </c>
    </row>
    <row r="22" spans="2:8" ht="16.5" customHeight="1" thickBot="1" x14ac:dyDescent="0.35">
      <c r="B22" s="334">
        <f>[2]Tabela_7!B22</f>
        <v>15</v>
      </c>
      <c r="C22" s="349" t="str">
        <f>[2]Tabela_7!C22</f>
        <v>Bionanopark (Łódzki Regionalny Park Naukowo-Technologiczny Sp. z o.o.</v>
      </c>
      <c r="D22" s="350">
        <f>[2]Tabela_7!AA22</f>
        <v>18729191.879999999</v>
      </c>
      <c r="E22" s="350">
        <f>[2]Tabela_7!AB22</f>
        <v>18729191.879999999</v>
      </c>
      <c r="F22" s="350">
        <f>[2]Tabela_7!AC22</f>
        <v>0</v>
      </c>
      <c r="G22" s="350">
        <f>[2]Tabela_7!AD22</f>
        <v>17881532.719999999</v>
      </c>
      <c r="H22" s="351">
        <f>[2]Tabela_7!AE22</f>
        <v>19880532.719999999</v>
      </c>
    </row>
    <row r="23" spans="2:8" ht="16.5" customHeight="1" thickBot="1" x14ac:dyDescent="0.35">
      <c r="B23" s="334">
        <f>[2]Tabela_7!B23</f>
        <v>16</v>
      </c>
      <c r="C23" s="349" t="str">
        <f>[2]Tabela_7!C23</f>
        <v>Camerimage Łódź Center Sp. z o.o. w likwidacji</v>
      </c>
      <c r="D23" s="350">
        <f>[2]Tabela_7!AA23</f>
        <v>0</v>
      </c>
      <c r="E23" s="350">
        <f>[2]Tabela_7!AB23</f>
        <v>0</v>
      </c>
      <c r="F23" s="350">
        <f>[2]Tabela_7!AC23</f>
        <v>0</v>
      </c>
      <c r="G23" s="350">
        <f>[2]Tabela_7!AD23</f>
        <v>0</v>
      </c>
      <c r="H23" s="351">
        <f>[2]Tabela_7!AE23</f>
        <v>0</v>
      </c>
    </row>
    <row r="24" spans="2:8" ht="16.5" customHeight="1" thickBot="1" x14ac:dyDescent="0.35">
      <c r="B24" s="334">
        <f>[2]Tabela_7!B24</f>
        <v>17</v>
      </c>
      <c r="C24" s="349" t="str">
        <f>[2]Tabela_7!C24</f>
        <v>Centrum Medyczne im. dr L. Rydygiera Sp. z o.o.</v>
      </c>
      <c r="D24" s="350">
        <f>[2]Tabela_7!AA24</f>
        <v>0</v>
      </c>
      <c r="E24" s="350">
        <f>[2]Tabela_7!AB24</f>
        <v>0</v>
      </c>
      <c r="F24" s="350">
        <f>[2]Tabela_7!AC24</f>
        <v>0</v>
      </c>
      <c r="G24" s="350">
        <f>[2]Tabela_7!AD24</f>
        <v>13189000</v>
      </c>
      <c r="H24" s="351">
        <f>[2]Tabela_7!AE24</f>
        <v>0</v>
      </c>
    </row>
    <row r="25" spans="2:8" ht="16.5" customHeight="1" thickBot="1" x14ac:dyDescent="0.35">
      <c r="B25" s="334">
        <f>[2]Tabela_7!B25</f>
        <v>18</v>
      </c>
      <c r="C25" s="349" t="str">
        <f>[2]Tabela_7!C25</f>
        <v>Rosyjski Dom Handloowy Sp. z o.o. (udziały nabyte w drodze spadku)</v>
      </c>
      <c r="D25" s="350">
        <f>[2]Tabela_7!AA25</f>
        <v>0</v>
      </c>
      <c r="E25" s="350">
        <f>[2]Tabela_7!AB25</f>
        <v>0</v>
      </c>
      <c r="F25" s="350">
        <f>[2]Tabela_7!AC25</f>
        <v>0</v>
      </c>
      <c r="G25" s="350">
        <f>[2]Tabela_7!AD25</f>
        <v>0</v>
      </c>
      <c r="H25" s="351">
        <f>[2]Tabela_7!AE25</f>
        <v>0</v>
      </c>
    </row>
    <row r="26" spans="2:8" ht="16.5" customHeight="1" thickBot="1" x14ac:dyDescent="0.35">
      <c r="B26" s="334">
        <f>[2]Tabela_7!B26</f>
        <v>19</v>
      </c>
      <c r="C26" s="349" t="str">
        <f>[2]Tabela_7!C26</f>
        <v>Miejski Ogród Zoologiczny Sp. z o.o.</v>
      </c>
      <c r="D26" s="350">
        <f>[2]Tabela_7!AA26</f>
        <v>37023729.719999999</v>
      </c>
      <c r="E26" s="350">
        <f>[2]Tabela_7!AB26</f>
        <v>31634563.98</v>
      </c>
      <c r="F26" s="350">
        <f>[2]Tabela_7!AC26</f>
        <v>-5389165.7400000002</v>
      </c>
      <c r="G26" s="350">
        <f>[2]Tabela_7!AD26</f>
        <v>95983491.310000002</v>
      </c>
      <c r="H26" s="351">
        <f>[2]Tabela_7!AE26</f>
        <v>129569841.39</v>
      </c>
    </row>
    <row r="27" spans="2:8" ht="16.5" customHeight="1" thickBot="1" x14ac:dyDescent="0.35">
      <c r="B27" s="334">
        <f>[2]Tabela_7!B27</f>
        <v>20</v>
      </c>
      <c r="C27" s="349" t="str">
        <f>[2]Tabela_7!C27</f>
        <v>Towarzystwo Ubezpieczeń Wzajemnych</v>
      </c>
      <c r="D27" s="350">
        <f>[2]Tabela_7!AA27</f>
        <v>0</v>
      </c>
      <c r="E27" s="350">
        <f>[2]Tabela_7!AB27</f>
        <v>0</v>
      </c>
      <c r="F27" s="350">
        <f>[2]Tabela_7!AC27</f>
        <v>0</v>
      </c>
      <c r="G27" s="350">
        <f>[2]Tabela_7!AD27</f>
        <v>100</v>
      </c>
      <c r="H27" s="351">
        <f>[2]Tabela_7!AE27</f>
        <v>100</v>
      </c>
    </row>
    <row r="28" spans="2:8" ht="16.2" thickBot="1" x14ac:dyDescent="0.35">
      <c r="B28" s="334">
        <f>[2]Tabela_7!B28</f>
        <v>21</v>
      </c>
      <c r="C28" s="349" t="str">
        <f>[2]Tabela_7!C28</f>
        <v>Miejskie Centrum Medyczne "Śródmieście" Sp. z o.o.</v>
      </c>
      <c r="D28" s="350">
        <f>[2]Tabela_7!AA28</f>
        <v>0</v>
      </c>
      <c r="E28" s="350">
        <f>[2]Tabela_7!AB28</f>
        <v>0</v>
      </c>
      <c r="F28" s="350">
        <f>[2]Tabela_7!AC28</f>
        <v>0</v>
      </c>
      <c r="G28" s="350">
        <f>[2]Tabela_7!AD28</f>
        <v>0</v>
      </c>
      <c r="H28" s="351">
        <f>[2]Tabela_7!AE28</f>
        <v>13189000</v>
      </c>
    </row>
    <row r="29" spans="2:8" ht="30.6" customHeight="1" thickBot="1" x14ac:dyDescent="0.35">
      <c r="B29" s="338"/>
      <c r="C29" s="352" t="s">
        <v>89</v>
      </c>
      <c r="D29" s="340">
        <f>SUM(D8:D28)</f>
        <v>695401746.66000009</v>
      </c>
      <c r="E29" s="340">
        <f>SUM(E8:E28)</f>
        <v>711757901.74000013</v>
      </c>
      <c r="F29" s="340">
        <f>SUM(F8:F28)</f>
        <v>16356155.08</v>
      </c>
      <c r="G29" s="340">
        <f>SUM(G8:G28)</f>
        <v>1728382881.1500001</v>
      </c>
      <c r="H29" s="341">
        <f>SUM(H8:H28)</f>
        <v>1902321368.4100001</v>
      </c>
    </row>
    <row r="30" spans="2:8" ht="15.75" customHeight="1" thickTop="1" x14ac:dyDescent="0.3">
      <c r="B30" s="342"/>
      <c r="C30" s="342"/>
      <c r="D30" s="342"/>
      <c r="E30" s="342"/>
      <c r="F30" s="342"/>
      <c r="G30" s="342"/>
      <c r="H30" s="342"/>
    </row>
    <row r="31" spans="2:8" ht="15" customHeight="1" x14ac:dyDescent="0.3">
      <c r="B31" s="342"/>
      <c r="C31" s="342"/>
      <c r="D31" s="342"/>
      <c r="E31" s="342"/>
      <c r="F31" s="342"/>
      <c r="G31" s="342"/>
      <c r="H31" s="342"/>
    </row>
    <row r="32" spans="2:8" ht="15" customHeight="1" x14ac:dyDescent="0.3">
      <c r="B32" s="342"/>
      <c r="C32" s="342"/>
      <c r="D32" s="342"/>
      <c r="E32" s="342"/>
      <c r="F32" s="342"/>
      <c r="G32" s="342"/>
      <c r="H32" s="342"/>
    </row>
    <row r="33" spans="2:10" ht="15" customHeight="1" x14ac:dyDescent="0.3">
      <c r="B33" s="342"/>
      <c r="C33" s="342"/>
      <c r="D33" s="342"/>
      <c r="E33" s="342"/>
      <c r="F33" s="342"/>
      <c r="G33" s="342"/>
      <c r="H33" s="342"/>
    </row>
    <row r="34" spans="2:10" ht="15" customHeight="1" x14ac:dyDescent="0.3">
      <c r="B34" s="492" t="s">
        <v>611</v>
      </c>
      <c r="C34" s="492"/>
      <c r="D34" s="342"/>
      <c r="E34" s="353" t="s">
        <v>612</v>
      </c>
      <c r="F34" s="342"/>
      <c r="G34" s="492" t="s">
        <v>606</v>
      </c>
      <c r="H34" s="492"/>
      <c r="I34" s="342"/>
      <c r="J34" s="342"/>
    </row>
    <row r="35" spans="2:10" ht="34.200000000000003" customHeight="1" x14ac:dyDescent="0.3">
      <c r="B35" s="490" t="s">
        <v>74</v>
      </c>
      <c r="C35" s="490"/>
      <c r="D35" s="342"/>
      <c r="E35" s="353" t="s">
        <v>75</v>
      </c>
      <c r="F35" s="343"/>
      <c r="G35" s="491" t="s">
        <v>76</v>
      </c>
      <c r="H35" s="491"/>
      <c r="I35" s="354"/>
      <c r="J35" s="354"/>
    </row>
    <row r="36" spans="2:10" ht="15" customHeight="1" x14ac:dyDescent="0.3">
      <c r="B36" s="342"/>
      <c r="C36" s="342"/>
      <c r="D36" s="342"/>
      <c r="E36" s="342"/>
      <c r="F36" s="342"/>
      <c r="G36" s="342"/>
      <c r="H36" s="342"/>
    </row>
    <row r="37" spans="2:10" ht="15" customHeight="1" x14ac:dyDescent="0.3">
      <c r="B37" s="342"/>
      <c r="C37" s="342"/>
      <c r="D37" s="342"/>
      <c r="E37" s="342"/>
      <c r="F37" s="342"/>
      <c r="G37" s="342"/>
      <c r="H37" s="342"/>
    </row>
    <row r="38" spans="2:10" ht="15" customHeight="1" x14ac:dyDescent="0.3">
      <c r="B38" s="342"/>
      <c r="C38" s="342"/>
      <c r="D38" s="342"/>
      <c r="E38" s="342"/>
      <c r="F38" s="342"/>
      <c r="G38" s="342"/>
      <c r="H38" s="342"/>
    </row>
    <row r="39" spans="2:10" ht="15" customHeight="1" x14ac:dyDescent="0.3">
      <c r="B39" s="342"/>
      <c r="C39" s="342"/>
      <c r="D39" s="342"/>
      <c r="E39" s="342"/>
      <c r="F39" s="342"/>
      <c r="G39" s="342"/>
      <c r="H39" s="342"/>
    </row>
    <row r="40" spans="2:10" ht="15" customHeight="1" x14ac:dyDescent="0.3">
      <c r="B40" s="342"/>
      <c r="C40" s="342"/>
      <c r="D40" s="342"/>
      <c r="E40" s="342"/>
      <c r="F40" s="342"/>
      <c r="G40" s="342"/>
      <c r="H40" s="342"/>
    </row>
    <row r="41" spans="2:10" ht="15" customHeight="1" x14ac:dyDescent="0.3">
      <c r="B41" s="342"/>
      <c r="C41" s="342"/>
      <c r="D41" s="342"/>
      <c r="E41" s="342"/>
      <c r="F41" s="342"/>
      <c r="G41" s="342"/>
      <c r="H41" s="342"/>
    </row>
    <row r="42" spans="2:10" ht="15" customHeight="1" x14ac:dyDescent="0.3">
      <c r="B42" s="342"/>
      <c r="C42" s="342"/>
      <c r="D42" s="342"/>
      <c r="E42" s="342"/>
      <c r="F42" s="342"/>
      <c r="G42" s="342"/>
      <c r="H42" s="342"/>
    </row>
    <row r="43" spans="2:10" ht="15" customHeight="1" x14ac:dyDescent="0.3">
      <c r="B43" s="342"/>
      <c r="C43" s="342"/>
      <c r="D43" s="342"/>
      <c r="E43" s="342"/>
      <c r="F43" s="342"/>
      <c r="G43" s="342"/>
      <c r="H43" s="342"/>
    </row>
  </sheetData>
  <mergeCells count="12">
    <mergeCell ref="B34:C34"/>
    <mergeCell ref="G34:H34"/>
    <mergeCell ref="B35:C35"/>
    <mergeCell ref="G35:H35"/>
    <mergeCell ref="B1:C1"/>
    <mergeCell ref="G1:H1"/>
    <mergeCell ref="B2:C2"/>
    <mergeCell ref="G2:H2"/>
    <mergeCell ref="B3:H3"/>
    <mergeCell ref="B5:B6"/>
    <mergeCell ref="C5:C6"/>
    <mergeCell ref="F5:F6"/>
  </mergeCells>
  <printOptions gridLines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tabSelected="1" showOutlineSymbols="0" workbookViewId="0">
      <selection activeCell="E19" sqref="E19"/>
    </sheetView>
  </sheetViews>
  <sheetFormatPr defaultColWidth="9.109375" defaultRowHeight="14.4" x14ac:dyDescent="0.3"/>
  <cols>
    <col min="1" max="1" width="2" style="67" customWidth="1"/>
    <col min="2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6.44140625" style="67" customWidth="1"/>
    <col min="8" max="8" width="16.6640625" style="67" customWidth="1"/>
    <col min="9" max="10" width="3.5546875" style="67" customWidth="1"/>
    <col min="11" max="11" width="13.44140625" style="67" customWidth="1"/>
    <col min="12" max="16384" width="9.109375" style="67"/>
  </cols>
  <sheetData>
    <row r="2" spans="1:11" ht="15.6" customHeight="1" x14ac:dyDescent="0.3">
      <c r="A2" s="64"/>
      <c r="B2" s="441"/>
      <c r="C2" s="441"/>
      <c r="D2" s="65"/>
      <c r="E2" s="65"/>
      <c r="F2" s="65"/>
      <c r="G2" s="65"/>
      <c r="H2" s="64"/>
      <c r="I2" s="66"/>
      <c r="J2" s="64"/>
    </row>
    <row r="3" spans="1:11" x14ac:dyDescent="0.3">
      <c r="A3" s="64"/>
      <c r="B3" s="441"/>
      <c r="C3" s="441"/>
      <c r="D3" s="65"/>
      <c r="E3" s="65"/>
      <c r="F3" s="65"/>
      <c r="G3" s="65"/>
      <c r="H3" s="64"/>
      <c r="I3" s="66"/>
      <c r="J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1" ht="19.8" customHeight="1" x14ac:dyDescent="0.3">
      <c r="A5" s="64"/>
      <c r="B5" s="442" t="s">
        <v>77</v>
      </c>
      <c r="C5" s="442"/>
      <c r="D5" s="442"/>
      <c r="E5" s="442"/>
      <c r="F5" s="442"/>
      <c r="G5" s="442"/>
      <c r="H5" s="442"/>
      <c r="I5" s="442"/>
      <c r="J5" s="64"/>
    </row>
    <row r="6" spans="1:11" ht="3.6" customHeight="1" thickBot="1" x14ac:dyDescent="0.35">
      <c r="A6" s="64"/>
      <c r="B6" s="68"/>
      <c r="C6" s="68"/>
      <c r="D6" s="68"/>
      <c r="E6" s="68"/>
      <c r="F6" s="68"/>
      <c r="G6" s="68"/>
      <c r="H6" s="68"/>
      <c r="I6" s="66"/>
      <c r="J6" s="64"/>
    </row>
    <row r="7" spans="1:11" ht="30" thickTop="1" thickBot="1" x14ac:dyDescent="0.35">
      <c r="B7" s="69" t="s">
        <v>78</v>
      </c>
      <c r="C7" s="70" t="s">
        <v>79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1" ht="10.199999999999999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11" ht="23.4" customHeight="1" thickBot="1" x14ac:dyDescent="0.35">
      <c r="A9" s="64"/>
      <c r="B9" s="76">
        <v>1</v>
      </c>
      <c r="C9" s="77" t="s">
        <v>83</v>
      </c>
      <c r="D9" s="78">
        <v>10043956.25</v>
      </c>
      <c r="E9" s="78">
        <v>73664.92</v>
      </c>
      <c r="F9" s="78">
        <v>0</v>
      </c>
      <c r="G9" s="78">
        <v>10117621.17</v>
      </c>
      <c r="H9" s="79">
        <v>6654715.1399999997</v>
      </c>
      <c r="I9" s="64"/>
      <c r="K9" s="80"/>
    </row>
    <row r="10" spans="1:11" ht="29.4" customHeight="1" thickBot="1" x14ac:dyDescent="0.35">
      <c r="A10" s="64"/>
      <c r="B10" s="81">
        <v>2</v>
      </c>
      <c r="C10" s="82" t="s">
        <v>84</v>
      </c>
      <c r="D10" s="83">
        <v>13177426.15</v>
      </c>
      <c r="E10" s="83">
        <v>0</v>
      </c>
      <c r="F10" s="83">
        <v>327885.87</v>
      </c>
      <c r="G10" s="83">
        <v>12849540.279999999</v>
      </c>
      <c r="H10" s="84">
        <v>11019612.050000001</v>
      </c>
      <c r="I10" s="64"/>
      <c r="K10" s="80"/>
    </row>
    <row r="11" spans="1:11" ht="33" customHeight="1" thickBot="1" x14ac:dyDescent="0.35">
      <c r="A11" s="64"/>
      <c r="B11" s="81">
        <v>3</v>
      </c>
      <c r="C11" s="82" t="s">
        <v>85</v>
      </c>
      <c r="D11" s="83">
        <v>132817413.31</v>
      </c>
      <c r="E11" s="83">
        <v>3065706.61</v>
      </c>
      <c r="F11" s="83">
        <v>0</v>
      </c>
      <c r="G11" s="83">
        <v>135883119.91999999</v>
      </c>
      <c r="H11" s="84">
        <v>135883119.91999999</v>
      </c>
      <c r="I11" s="64"/>
      <c r="K11" s="80"/>
    </row>
    <row r="12" spans="1:11" ht="20.399999999999999" customHeight="1" thickBot="1" x14ac:dyDescent="0.35">
      <c r="A12" s="64"/>
      <c r="B12" s="81">
        <v>4</v>
      </c>
      <c r="C12" s="82" t="s">
        <v>86</v>
      </c>
      <c r="D12" s="83">
        <v>21362431.84</v>
      </c>
      <c r="E12" s="83">
        <v>971464.56</v>
      </c>
      <c r="F12" s="83">
        <v>0</v>
      </c>
      <c r="G12" s="83">
        <v>22333896.399999999</v>
      </c>
      <c r="H12" s="84">
        <v>13304533.25</v>
      </c>
      <c r="I12" s="64"/>
      <c r="K12" s="80"/>
    </row>
    <row r="13" spans="1:11" ht="20.399999999999999" customHeight="1" thickBot="1" x14ac:dyDescent="0.35">
      <c r="A13" s="64"/>
      <c r="B13" s="81">
        <v>5</v>
      </c>
      <c r="C13" s="82" t="s">
        <v>87</v>
      </c>
      <c r="D13" s="83">
        <v>27184454.25</v>
      </c>
      <c r="E13" s="83">
        <v>14145</v>
      </c>
      <c r="F13" s="83">
        <v>0</v>
      </c>
      <c r="G13" s="83">
        <v>27198599.25</v>
      </c>
      <c r="H13" s="84">
        <v>21654736.239999998</v>
      </c>
      <c r="I13" s="64"/>
      <c r="K13" s="80"/>
    </row>
    <row r="14" spans="1:11" ht="20.399999999999999" customHeight="1" thickBot="1" x14ac:dyDescent="0.35">
      <c r="A14" s="64"/>
      <c r="B14" s="81">
        <v>6</v>
      </c>
      <c r="C14" s="82" t="s">
        <v>88</v>
      </c>
      <c r="D14" s="83">
        <v>30478077.27</v>
      </c>
      <c r="E14" s="83">
        <v>0</v>
      </c>
      <c r="F14" s="83">
        <v>1859408.26</v>
      </c>
      <c r="G14" s="83">
        <v>28618669.010000002</v>
      </c>
      <c r="H14" s="84">
        <v>19940140.760000002</v>
      </c>
      <c r="I14" s="64"/>
      <c r="K14" s="80"/>
    </row>
    <row r="15" spans="1:11" ht="27" customHeight="1" thickBot="1" x14ac:dyDescent="0.35">
      <c r="A15" s="64"/>
      <c r="B15" s="81"/>
      <c r="C15" s="85" t="s">
        <v>89</v>
      </c>
      <c r="D15" s="86">
        <v>235063759.06999999</v>
      </c>
      <c r="E15" s="86">
        <v>4124981.09</v>
      </c>
      <c r="F15" s="86">
        <v>2187294.13</v>
      </c>
      <c r="G15" s="86">
        <v>237001446.03</v>
      </c>
      <c r="H15" s="87">
        <v>208456857.36000001</v>
      </c>
      <c r="I15" s="64"/>
      <c r="K15" s="80"/>
    </row>
    <row r="16" spans="1:11" ht="1.2" customHeight="1" thickBot="1" x14ac:dyDescent="0.35">
      <c r="A16" s="64"/>
      <c r="B16" s="88"/>
      <c r="C16" s="89"/>
      <c r="D16" s="90"/>
      <c r="E16" s="90"/>
      <c r="F16" s="90"/>
      <c r="G16" s="90"/>
      <c r="H16" s="91"/>
      <c r="I16" s="64"/>
      <c r="K16" s="80"/>
    </row>
    <row r="17" spans="1:10" ht="9.6" customHeight="1" thickTop="1" x14ac:dyDescent="0.3">
      <c r="A17" s="64"/>
      <c r="B17" s="92"/>
      <c r="C17" s="92"/>
      <c r="D17" s="92"/>
      <c r="E17" s="92"/>
      <c r="F17" s="92"/>
      <c r="G17" s="92"/>
      <c r="H17" s="92"/>
      <c r="I17" s="64"/>
    </row>
    <row r="18" spans="1:10" ht="15" customHeight="1" x14ac:dyDescent="0.3">
      <c r="A18" s="93"/>
      <c r="B18" s="92"/>
      <c r="C18" s="92"/>
      <c r="D18" s="92"/>
      <c r="E18" s="92"/>
      <c r="F18" s="92"/>
      <c r="G18" s="92"/>
      <c r="H18" s="92"/>
      <c r="I18" s="92"/>
      <c r="J18" s="64"/>
    </row>
    <row r="19" spans="1:10" x14ac:dyDescent="0.3">
      <c r="C19" s="94"/>
    </row>
    <row r="20" spans="1:10" x14ac:dyDescent="0.3">
      <c r="C20" s="95" t="s">
        <v>90</v>
      </c>
      <c r="D20" s="95"/>
      <c r="E20" s="96" t="s">
        <v>91</v>
      </c>
      <c r="F20" s="95"/>
      <c r="G20" s="443" t="s">
        <v>92</v>
      </c>
      <c r="H20" s="443"/>
      <c r="I20" s="95"/>
    </row>
    <row r="21" spans="1:10" ht="34.799999999999997" customHeight="1" x14ac:dyDescent="0.3">
      <c r="C21" s="97" t="s">
        <v>74</v>
      </c>
      <c r="D21" s="98"/>
      <c r="E21" s="97" t="s">
        <v>75</v>
      </c>
      <c r="F21" s="99"/>
      <c r="G21" s="444" t="s">
        <v>76</v>
      </c>
      <c r="H21" s="444"/>
      <c r="I21" s="100"/>
    </row>
    <row r="26" spans="1:10" x14ac:dyDescent="0.3">
      <c r="A26" s="101"/>
    </row>
    <row r="27" spans="1:10" x14ac:dyDescent="0.3">
      <c r="B27" s="102"/>
    </row>
    <row r="28" spans="1:10" x14ac:dyDescent="0.3">
      <c r="C28" s="101"/>
    </row>
    <row r="29" spans="1:10" x14ac:dyDescent="0.3">
      <c r="B29" s="102"/>
    </row>
    <row r="30" spans="1:10" x14ac:dyDescent="0.3">
      <c r="C30" s="101"/>
    </row>
    <row r="31" spans="1:10" x14ac:dyDescent="0.3">
      <c r="C31" s="101"/>
    </row>
    <row r="32" spans="1:10" ht="16.2" customHeight="1" x14ac:dyDescent="0.3"/>
    <row r="33" spans="1:10" x14ac:dyDescent="0.3">
      <c r="A33" s="64"/>
      <c r="B33" s="103"/>
      <c r="C33" s="103"/>
      <c r="D33" s="103"/>
      <c r="E33" s="103"/>
      <c r="F33" s="103"/>
      <c r="G33" s="103"/>
      <c r="H33" s="103"/>
      <c r="I33" s="103"/>
      <c r="J33" s="64"/>
    </row>
  </sheetData>
  <mergeCells count="4">
    <mergeCell ref="B2:C3"/>
    <mergeCell ref="B5:I5"/>
    <mergeCell ref="G20:H20"/>
    <mergeCell ref="G21:H21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showGridLines="0" showOutlineSymbols="0" zoomScale="90" workbookViewId="0">
      <selection activeCell="I16" sqref="I1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6.77734375" style="67" customWidth="1"/>
    <col min="5" max="5" width="10" style="67" bestFit="1" customWidth="1"/>
    <col min="6" max="6" width="14.6640625" style="67" customWidth="1"/>
    <col min="7" max="7" width="14.88671875" style="67" customWidth="1"/>
    <col min="8" max="8" width="11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3.33203125" style="67" customWidth="1"/>
    <col min="13" max="13" width="16.5546875" style="67" customWidth="1"/>
    <col min="14" max="14" width="16.6640625" style="67" customWidth="1"/>
    <col min="15" max="15" width="16.77734375" style="67" customWidth="1"/>
    <col min="16" max="16" width="2.33203125" style="67" customWidth="1"/>
    <col min="17" max="17" width="2" style="67" customWidth="1"/>
    <col min="18" max="18" width="16.5546875" style="67" bestFit="1" customWidth="1"/>
    <col min="19" max="19" width="17.5546875" style="67" customWidth="1"/>
    <col min="20" max="16384" width="9.109375" style="67"/>
  </cols>
  <sheetData>
    <row r="2" spans="2:19" x14ac:dyDescent="0.3">
      <c r="B2" s="455" t="s">
        <v>421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9392698761.2000008</v>
      </c>
      <c r="E8" s="174">
        <v>0</v>
      </c>
      <c r="F8" s="174">
        <v>5131691.58</v>
      </c>
      <c r="G8" s="174">
        <v>90286442.430000007</v>
      </c>
      <c r="H8" s="174">
        <v>55130</v>
      </c>
      <c r="I8" s="174">
        <v>0</v>
      </c>
      <c r="J8" s="174">
        <v>32844.58</v>
      </c>
      <c r="K8" s="174">
        <v>0</v>
      </c>
      <c r="L8" s="174">
        <v>2772510.9</v>
      </c>
      <c r="M8" s="175">
        <v>9485366669.7299995</v>
      </c>
      <c r="N8" s="174">
        <v>1632074882.8</v>
      </c>
      <c r="O8" s="176">
        <v>7853291786.9300003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5626817927.5</v>
      </c>
      <c r="E9" s="174">
        <v>0</v>
      </c>
      <c r="F9" s="174">
        <v>0</v>
      </c>
      <c r="G9" s="174">
        <v>31666936.77</v>
      </c>
      <c r="H9" s="174">
        <v>0</v>
      </c>
      <c r="I9" s="174">
        <v>0</v>
      </c>
      <c r="J9" s="174">
        <v>0</v>
      </c>
      <c r="K9" s="174">
        <v>0</v>
      </c>
      <c r="L9" s="174">
        <v>2772510.9</v>
      </c>
      <c r="M9" s="175">
        <v>5655712353.3699999</v>
      </c>
      <c r="N9" s="174">
        <v>178019.54</v>
      </c>
      <c r="O9" s="176">
        <v>5655534333.8299999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3700185525.5900002</v>
      </c>
      <c r="E11" s="174">
        <v>0</v>
      </c>
      <c r="F11" s="174">
        <v>4966313.67</v>
      </c>
      <c r="G11" s="174">
        <v>58309761.340000004</v>
      </c>
      <c r="H11" s="174">
        <v>43275</v>
      </c>
      <c r="I11" s="174">
        <v>0</v>
      </c>
      <c r="J11" s="174">
        <v>0</v>
      </c>
      <c r="K11" s="174">
        <v>0</v>
      </c>
      <c r="L11" s="174">
        <v>0</v>
      </c>
      <c r="M11" s="175">
        <v>3763504875.5999999</v>
      </c>
      <c r="N11" s="174">
        <v>1585056344.0999999</v>
      </c>
      <c r="O11" s="176">
        <v>2178448531.5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61179164.369999997</v>
      </c>
      <c r="E12" s="174">
        <v>0</v>
      </c>
      <c r="F12" s="174">
        <v>37178.980000000003</v>
      </c>
      <c r="G12" s="174">
        <v>309744.32</v>
      </c>
      <c r="H12" s="174">
        <v>2700</v>
      </c>
      <c r="I12" s="174">
        <v>0</v>
      </c>
      <c r="J12" s="174">
        <v>22729.46</v>
      </c>
      <c r="K12" s="174">
        <v>0</v>
      </c>
      <c r="L12" s="174">
        <v>0</v>
      </c>
      <c r="M12" s="175">
        <v>61506058.210000001</v>
      </c>
      <c r="N12" s="174">
        <v>42697786.609999999</v>
      </c>
      <c r="O12" s="176">
        <v>18808271.600000001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662193.65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662193.65</v>
      </c>
      <c r="N13" s="174">
        <v>165643.65</v>
      </c>
      <c r="O13" s="176">
        <v>496550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3853950.09</v>
      </c>
      <c r="E14" s="174">
        <v>0</v>
      </c>
      <c r="F14" s="174">
        <v>128198.93</v>
      </c>
      <c r="G14" s="174">
        <v>0</v>
      </c>
      <c r="H14" s="174">
        <v>9155</v>
      </c>
      <c r="I14" s="174">
        <v>0</v>
      </c>
      <c r="J14" s="174">
        <v>10115.120000000001</v>
      </c>
      <c r="K14" s="174">
        <v>0</v>
      </c>
      <c r="L14" s="174">
        <v>0</v>
      </c>
      <c r="M14" s="175">
        <v>3981188.9</v>
      </c>
      <c r="N14" s="174">
        <v>3977088.9</v>
      </c>
      <c r="O14" s="176">
        <v>4100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38398726.799999997</v>
      </c>
      <c r="E15" s="174">
        <v>0</v>
      </c>
      <c r="F15" s="174">
        <v>123755071.70999999</v>
      </c>
      <c r="G15" s="174">
        <v>57715488.640000001</v>
      </c>
      <c r="H15" s="174">
        <v>0</v>
      </c>
      <c r="I15" s="174">
        <v>0</v>
      </c>
      <c r="J15" s="174">
        <v>0</v>
      </c>
      <c r="K15" s="174">
        <v>64445697.950000003</v>
      </c>
      <c r="L15" s="174">
        <v>0</v>
      </c>
      <c r="M15" s="175">
        <v>155423589.19999999</v>
      </c>
      <c r="N15" s="174">
        <v>0</v>
      </c>
      <c r="O15" s="176">
        <v>155423589.19999999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23768475.43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23768475.43</v>
      </c>
      <c r="N17" s="174">
        <v>23768475.350000001</v>
      </c>
      <c r="O17" s="176">
        <v>0.08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9454865963.4300003</v>
      </c>
      <c r="E18" s="175">
        <v>0</v>
      </c>
      <c r="F18" s="175">
        <v>128886763.29000001</v>
      </c>
      <c r="G18" s="175">
        <v>148001931.06999999</v>
      </c>
      <c r="H18" s="175">
        <v>55130</v>
      </c>
      <c r="I18" s="175">
        <v>0</v>
      </c>
      <c r="J18" s="175">
        <v>32844.58</v>
      </c>
      <c r="K18" s="175">
        <v>64445697.950000003</v>
      </c>
      <c r="L18" s="175">
        <v>2772510.9</v>
      </c>
      <c r="M18" s="175">
        <v>9664558734.3600006</v>
      </c>
      <c r="N18" s="175">
        <v>1655843358.1500001</v>
      </c>
      <c r="O18" s="176">
        <v>8008715376.21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83556233.120000005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  <c r="B29" s="102"/>
    </row>
    <row r="30" spans="1:19" x14ac:dyDescent="0.3">
      <c r="B30" s="285"/>
    </row>
    <row r="34" spans="1:3" x14ac:dyDescent="0.3">
      <c r="B34" s="285"/>
    </row>
    <row r="35" spans="1:3" x14ac:dyDescent="0.3">
      <c r="C35" s="101"/>
    </row>
    <row r="37" spans="1:3" x14ac:dyDescent="0.3">
      <c r="C37" s="101"/>
    </row>
    <row r="38" spans="1:3" x14ac:dyDescent="0.3">
      <c r="B38" s="285"/>
    </row>
    <row r="41" spans="1:3" x14ac:dyDescent="0.3">
      <c r="A41" s="102"/>
    </row>
    <row r="42" spans="1:3" x14ac:dyDescent="0.3">
      <c r="B42" s="285"/>
    </row>
    <row r="44" spans="1:3" x14ac:dyDescent="0.3">
      <c r="B44" s="28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showGridLines="0" showOutlineSymbols="0" workbookViewId="0">
      <selection activeCell="E18" sqref="E18"/>
    </sheetView>
  </sheetViews>
  <sheetFormatPr defaultColWidth="9.109375" defaultRowHeight="14.4" x14ac:dyDescent="0.3"/>
  <cols>
    <col min="1" max="1" width="2.44140625" style="67" customWidth="1"/>
    <col min="2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64"/>
      <c r="B2" s="473" t="s">
        <v>421</v>
      </c>
      <c r="C2" s="473"/>
      <c r="D2" s="65"/>
      <c r="E2" s="65"/>
      <c r="F2" s="65"/>
      <c r="G2" s="65"/>
      <c r="H2" s="66"/>
      <c r="I2" s="64"/>
    </row>
    <row r="3" spans="1:9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9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9" ht="19.8" customHeight="1" x14ac:dyDescent="0.3">
      <c r="A5" s="64"/>
      <c r="B5" s="442" t="s">
        <v>114</v>
      </c>
      <c r="C5" s="442"/>
      <c r="D5" s="442"/>
      <c r="E5" s="442"/>
      <c r="F5" s="442"/>
      <c r="G5" s="442"/>
      <c r="H5" s="442"/>
      <c r="I5" s="64"/>
    </row>
    <row r="6" spans="1:9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9" ht="30" thickTop="1" thickBot="1" x14ac:dyDescent="0.35">
      <c r="B7" s="69" t="s">
        <v>78</v>
      </c>
      <c r="C7" s="70" t="s">
        <v>116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9" ht="11.4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9" ht="29.4" thickBot="1" x14ac:dyDescent="0.35">
      <c r="A9" s="64"/>
      <c r="B9" s="73">
        <v>1</v>
      </c>
      <c r="C9" s="77" t="s">
        <v>448</v>
      </c>
      <c r="D9" s="78">
        <v>297680</v>
      </c>
      <c r="E9" s="78">
        <v>0</v>
      </c>
      <c r="F9" s="78">
        <v>0</v>
      </c>
      <c r="G9" s="78">
        <v>297680</v>
      </c>
      <c r="H9" s="79">
        <v>0</v>
      </c>
      <c r="I9" s="64"/>
    </row>
    <row r="10" spans="1:9" ht="16.2" thickBot="1" x14ac:dyDescent="0.35">
      <c r="A10" s="64"/>
      <c r="B10" s="73">
        <v>2</v>
      </c>
      <c r="C10" s="77" t="s">
        <v>613</v>
      </c>
      <c r="D10" s="78">
        <v>7515.2</v>
      </c>
      <c r="E10" s="78">
        <v>0</v>
      </c>
      <c r="F10" s="78">
        <v>7515.2</v>
      </c>
      <c r="G10" s="78">
        <v>0</v>
      </c>
      <c r="H10" s="79">
        <v>0</v>
      </c>
      <c r="I10" s="64"/>
    </row>
    <row r="11" spans="1:9" ht="25.8" customHeight="1" thickBot="1" x14ac:dyDescent="0.35">
      <c r="A11" s="93"/>
      <c r="B11" s="188"/>
      <c r="C11" s="296" t="s">
        <v>89</v>
      </c>
      <c r="D11" s="297">
        <v>305195.2</v>
      </c>
      <c r="E11" s="297">
        <v>0</v>
      </c>
      <c r="F11" s="297">
        <v>7515.2</v>
      </c>
      <c r="G11" s="297">
        <v>297680</v>
      </c>
      <c r="H11" s="298">
        <v>0</v>
      </c>
      <c r="I11" s="93"/>
    </row>
    <row r="12" spans="1:9" ht="0.6" customHeight="1" thickBot="1" x14ac:dyDescent="0.35">
      <c r="A12" s="64"/>
      <c r="B12" s="194"/>
      <c r="C12" s="299"/>
      <c r="D12" s="196"/>
      <c r="E12" s="196"/>
      <c r="F12" s="196"/>
      <c r="G12" s="196"/>
      <c r="H12" s="197"/>
      <c r="I12" s="93"/>
    </row>
    <row r="13" spans="1:9" ht="15" thickTop="1" x14ac:dyDescent="0.3">
      <c r="B13" s="94"/>
      <c r="C13" s="94"/>
      <c r="D13" s="94"/>
      <c r="E13" s="94"/>
      <c r="F13" s="94"/>
      <c r="G13" s="94"/>
      <c r="H13" s="94"/>
    </row>
    <row r="15" spans="1:9" x14ac:dyDescent="0.3">
      <c r="C15" s="95" t="s">
        <v>90</v>
      </c>
      <c r="D15" s="95"/>
      <c r="E15" s="95" t="s">
        <v>91</v>
      </c>
      <c r="F15" s="95"/>
      <c r="G15" s="443" t="s">
        <v>122</v>
      </c>
      <c r="H15" s="443"/>
    </row>
    <row r="16" spans="1:9" ht="34.799999999999997" customHeight="1" x14ac:dyDescent="0.3">
      <c r="C16" s="97" t="s">
        <v>74</v>
      </c>
      <c r="D16" s="98"/>
      <c r="E16" s="97" t="s">
        <v>75</v>
      </c>
      <c r="F16" s="98"/>
      <c r="G16" s="470" t="s">
        <v>76</v>
      </c>
      <c r="H16" s="470"/>
    </row>
    <row r="31" spans="1:9" ht="16.2" customHeight="1" x14ac:dyDescent="0.3"/>
    <row r="32" spans="1:9" x14ac:dyDescent="0.3">
      <c r="A32" s="64"/>
      <c r="B32" s="103"/>
      <c r="C32" s="103"/>
      <c r="D32" s="103"/>
      <c r="E32" s="103"/>
      <c r="F32" s="103"/>
      <c r="G32" s="103"/>
      <c r="H32" s="103"/>
      <c r="I32" s="64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showGridLines="0" showOutlineSymbols="0" workbookViewId="0">
      <selection activeCell="G18" sqref="G18"/>
    </sheetView>
  </sheetViews>
  <sheetFormatPr defaultColWidth="9.109375" defaultRowHeight="14.4" x14ac:dyDescent="0.3"/>
  <cols>
    <col min="1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64"/>
      <c r="B2" s="473" t="s">
        <v>421</v>
      </c>
      <c r="C2" s="473"/>
      <c r="D2" s="65"/>
      <c r="E2" s="65"/>
      <c r="F2" s="65"/>
      <c r="G2" s="65"/>
      <c r="H2" s="66"/>
      <c r="I2" s="64"/>
    </row>
    <row r="3" spans="1:9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9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9" ht="19.2" customHeight="1" x14ac:dyDescent="0.3">
      <c r="A5" s="64"/>
      <c r="B5" s="474" t="s">
        <v>120</v>
      </c>
      <c r="C5" s="474"/>
      <c r="D5" s="474"/>
      <c r="E5" s="474"/>
      <c r="F5" s="474"/>
      <c r="G5" s="474"/>
      <c r="H5" s="474"/>
      <c r="I5" s="64"/>
    </row>
    <row r="6" spans="1:9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9" ht="30" thickTop="1" thickBot="1" x14ac:dyDescent="0.35">
      <c r="B7" s="69" t="s">
        <v>78</v>
      </c>
      <c r="C7" s="70" t="s">
        <v>121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9" s="301" customFormat="1" ht="11.4" customHeight="1" thickBot="1" x14ac:dyDescent="0.35">
      <c r="A8" s="300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300"/>
    </row>
    <row r="9" spans="1:9" ht="29.4" thickBot="1" x14ac:dyDescent="0.35">
      <c r="A9" s="64"/>
      <c r="B9" s="73">
        <v>1</v>
      </c>
      <c r="C9" s="77" t="s">
        <v>448</v>
      </c>
      <c r="D9" s="78">
        <v>561248461.88999999</v>
      </c>
      <c r="E9" s="78">
        <v>234000</v>
      </c>
      <c r="F9" s="78">
        <v>0</v>
      </c>
      <c r="G9" s="78">
        <v>561482461.88999999</v>
      </c>
      <c r="H9" s="79">
        <v>300755021.04000002</v>
      </c>
      <c r="I9" s="64"/>
    </row>
    <row r="10" spans="1:9" ht="24.6" customHeight="1" thickBot="1" x14ac:dyDescent="0.35">
      <c r="A10" s="64"/>
      <c r="B10" s="73"/>
      <c r="C10" s="315" t="s">
        <v>89</v>
      </c>
      <c r="D10" s="297">
        <v>561248461.88999999</v>
      </c>
      <c r="E10" s="297">
        <v>234000</v>
      </c>
      <c r="F10" s="297">
        <v>0</v>
      </c>
      <c r="G10" s="297">
        <v>561482461.88999999</v>
      </c>
      <c r="H10" s="298">
        <v>300755021.04000002</v>
      </c>
      <c r="I10" s="64"/>
    </row>
    <row r="11" spans="1:9" ht="1.2" customHeight="1" thickBot="1" x14ac:dyDescent="0.35">
      <c r="A11" s="93"/>
      <c r="B11" s="188"/>
      <c r="C11" s="305"/>
      <c r="D11" s="78"/>
      <c r="E11" s="78"/>
      <c r="F11" s="78"/>
      <c r="G11" s="78"/>
      <c r="H11" s="79"/>
      <c r="I11" s="93"/>
    </row>
    <row r="12" spans="1:9" ht="1.2" hidden="1" customHeight="1" x14ac:dyDescent="0.3">
      <c r="A12" s="64"/>
      <c r="B12" s="194"/>
      <c r="C12" s="302"/>
      <c r="D12" s="196"/>
      <c r="E12" s="196"/>
      <c r="F12" s="196"/>
      <c r="G12" s="196"/>
      <c r="H12" s="197"/>
      <c r="I12" s="93"/>
    </row>
    <row r="13" spans="1:9" x14ac:dyDescent="0.3">
      <c r="B13" s="94"/>
      <c r="C13" s="94"/>
      <c r="D13" s="94"/>
      <c r="E13" s="94"/>
      <c r="F13" s="94"/>
      <c r="G13" s="94"/>
      <c r="H13" s="94"/>
    </row>
    <row r="15" spans="1:9" x14ac:dyDescent="0.3">
      <c r="C15" s="95" t="s">
        <v>90</v>
      </c>
      <c r="D15" s="95"/>
      <c r="E15" s="95" t="s">
        <v>91</v>
      </c>
      <c r="F15" s="95"/>
      <c r="G15" s="443" t="s">
        <v>122</v>
      </c>
      <c r="H15" s="443"/>
    </row>
    <row r="16" spans="1:9" ht="34.799999999999997" customHeight="1" x14ac:dyDescent="0.3">
      <c r="C16" s="97" t="s">
        <v>74</v>
      </c>
      <c r="D16" s="98"/>
      <c r="E16" s="97" t="s">
        <v>75</v>
      </c>
      <c r="F16" s="98"/>
      <c r="G16" s="470" t="s">
        <v>76</v>
      </c>
      <c r="H16" s="470"/>
    </row>
    <row r="31" spans="1:9" ht="16.2" customHeight="1" x14ac:dyDescent="0.3"/>
    <row r="32" spans="1:9" x14ac:dyDescent="0.3">
      <c r="A32" s="64"/>
      <c r="B32" s="103"/>
      <c r="C32" s="103"/>
      <c r="D32" s="103"/>
      <c r="E32" s="103"/>
      <c r="F32" s="103"/>
      <c r="G32" s="103"/>
      <c r="H32" s="103"/>
      <c r="I32" s="64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"/>
  <sheetViews>
    <sheetView showGridLines="0" showOutlineSymbols="0" topLeftCell="E1" zoomScale="85" zoomScaleNormal="85" workbookViewId="0">
      <selection activeCell="G43" sqref="G43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4.3320312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1.664062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1.6640625" style="67" customWidth="1"/>
    <col min="13" max="13" width="14.21875" style="67" customWidth="1"/>
    <col min="14" max="14" width="15" style="67" customWidth="1"/>
    <col min="15" max="15" width="14.6640625" style="67" customWidth="1"/>
    <col min="16" max="16" width="1.88671875" style="67" customWidth="1"/>
    <col min="17" max="17" width="0.5546875" style="67" customWidth="1"/>
    <col min="18" max="18" width="13.44140625" style="67" customWidth="1"/>
    <col min="19" max="19" width="13.6640625" style="67" bestFit="1" customWidth="1"/>
    <col min="20" max="16384" width="9.109375" style="67"/>
  </cols>
  <sheetData>
    <row r="2" spans="2:19" x14ac:dyDescent="0.3">
      <c r="B2" s="455" t="s">
        <v>614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67475447.640000001</v>
      </c>
      <c r="E8" s="174">
        <v>0</v>
      </c>
      <c r="F8" s="174">
        <v>26506.62</v>
      </c>
      <c r="G8" s="174">
        <v>673433.08</v>
      </c>
      <c r="H8" s="174">
        <v>0</v>
      </c>
      <c r="I8" s="174">
        <v>0</v>
      </c>
      <c r="J8" s="174">
        <v>0</v>
      </c>
      <c r="K8" s="174">
        <v>10049425.83</v>
      </c>
      <c r="L8" s="174">
        <v>0</v>
      </c>
      <c r="M8" s="175">
        <v>58125961.509999998</v>
      </c>
      <c r="N8" s="174">
        <v>26757873.050000001</v>
      </c>
      <c r="O8" s="176">
        <v>31368088.460000001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23029812.02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6524056</v>
      </c>
      <c r="L9" s="174">
        <v>0</v>
      </c>
      <c r="M9" s="175">
        <v>16505756.02</v>
      </c>
      <c r="N9" s="174">
        <v>0</v>
      </c>
      <c r="O9" s="176">
        <v>16505756.02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26627114.829999998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3477058.98</v>
      </c>
      <c r="L11" s="174">
        <v>0</v>
      </c>
      <c r="M11" s="175">
        <v>23150055.850000001</v>
      </c>
      <c r="N11" s="174">
        <v>11066136.439999999</v>
      </c>
      <c r="O11" s="176">
        <v>12083919.41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16112484.050000001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48310.85</v>
      </c>
      <c r="L12" s="174">
        <v>0</v>
      </c>
      <c r="M12" s="175">
        <v>16064173.199999999</v>
      </c>
      <c r="N12" s="174">
        <v>13975221.630000001</v>
      </c>
      <c r="O12" s="176">
        <v>2088951.57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1400021.17</v>
      </c>
      <c r="E13" s="174">
        <v>0</v>
      </c>
      <c r="F13" s="174">
        <v>0</v>
      </c>
      <c r="G13" s="174">
        <v>673433.08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2073454.25</v>
      </c>
      <c r="N13" s="174">
        <v>1411245.05</v>
      </c>
      <c r="O13" s="176">
        <v>662209.19999999995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306015.57</v>
      </c>
      <c r="E14" s="174">
        <v>0</v>
      </c>
      <c r="F14" s="174">
        <v>26506.62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332522.19</v>
      </c>
      <c r="N14" s="174">
        <v>305269.93</v>
      </c>
      <c r="O14" s="176">
        <v>27252.26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121632.23</v>
      </c>
      <c r="E15" s="174">
        <v>0</v>
      </c>
      <c r="F15" s="174">
        <v>673433.08</v>
      </c>
      <c r="G15" s="174">
        <v>0</v>
      </c>
      <c r="H15" s="174">
        <v>0</v>
      </c>
      <c r="I15" s="174">
        <v>0</v>
      </c>
      <c r="J15" s="174">
        <v>0</v>
      </c>
      <c r="K15" s="174">
        <v>673433.08</v>
      </c>
      <c r="L15" s="174">
        <v>0</v>
      </c>
      <c r="M15" s="175">
        <v>121632.23</v>
      </c>
      <c r="N15" s="174">
        <v>0</v>
      </c>
      <c r="O15" s="176">
        <v>121632.23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81072.66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81072.66</v>
      </c>
      <c r="N17" s="174">
        <v>81072.66</v>
      </c>
      <c r="O17" s="176">
        <v>0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67678152.530000001</v>
      </c>
      <c r="E18" s="175">
        <v>0</v>
      </c>
      <c r="F18" s="175">
        <v>699939.7</v>
      </c>
      <c r="G18" s="175">
        <v>673433.08</v>
      </c>
      <c r="H18" s="175">
        <v>0</v>
      </c>
      <c r="I18" s="175">
        <v>0</v>
      </c>
      <c r="J18" s="175">
        <v>0</v>
      </c>
      <c r="K18" s="175">
        <v>10722858.91</v>
      </c>
      <c r="L18" s="175">
        <v>0</v>
      </c>
      <c r="M18" s="175">
        <v>58328666.399999999</v>
      </c>
      <c r="N18" s="175">
        <v>26838945.710000001</v>
      </c>
      <c r="O18" s="176">
        <v>31489720.690000001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6524056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</row>
    <row r="30" spans="1:19" x14ac:dyDescent="0.3">
      <c r="B30" s="285"/>
    </row>
    <row r="32" spans="1:19" x14ac:dyDescent="0.3">
      <c r="B32" s="285"/>
    </row>
    <row r="34" spans="1:2" x14ac:dyDescent="0.3">
      <c r="A34" s="102"/>
    </row>
    <row r="35" spans="1:2" x14ac:dyDescent="0.3">
      <c r="B35" s="28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8"/>
  <sheetViews>
    <sheetView showGridLines="0" showOutlineSymbols="0" topLeftCell="D1" zoomScale="70" zoomScaleNormal="70" workbookViewId="0">
      <selection activeCell="R1" sqref="R1:T655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6.33203125" style="67" customWidth="1"/>
    <col min="5" max="5" width="11.109375" style="67" customWidth="1"/>
    <col min="6" max="6" width="15" style="67" bestFit="1" customWidth="1"/>
    <col min="7" max="7" width="14.21875" style="67" customWidth="1"/>
    <col min="8" max="8" width="13.554687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3.88671875" style="67" bestFit="1" customWidth="1"/>
    <col min="13" max="13" width="16.6640625" style="67" bestFit="1" customWidth="1"/>
    <col min="14" max="14" width="12.6640625" style="67" customWidth="1"/>
    <col min="15" max="15" width="16.6640625" style="67" customWidth="1"/>
    <col min="16" max="16" width="1.5546875" style="67" customWidth="1"/>
    <col min="17" max="17" width="0.88671875" style="67" customWidth="1"/>
    <col min="18" max="19" width="16.5546875" style="67" bestFit="1" customWidth="1"/>
    <col min="20" max="16384" width="9.109375" style="67"/>
  </cols>
  <sheetData>
    <row r="2" spans="2:19" x14ac:dyDescent="0.3">
      <c r="B2" s="455" t="s">
        <v>615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29173188.489999998</v>
      </c>
      <c r="E8" s="174">
        <v>0</v>
      </c>
      <c r="F8" s="174">
        <v>16036.58</v>
      </c>
      <c r="G8" s="174">
        <v>282453.53999999998</v>
      </c>
      <c r="H8" s="174">
        <v>6300</v>
      </c>
      <c r="I8" s="174">
        <v>0</v>
      </c>
      <c r="J8" s="174">
        <v>54101.65</v>
      </c>
      <c r="K8" s="174">
        <v>0</v>
      </c>
      <c r="L8" s="174">
        <v>5101400</v>
      </c>
      <c r="M8" s="175">
        <v>24322476.960000001</v>
      </c>
      <c r="N8" s="174">
        <v>1880308.53</v>
      </c>
      <c r="O8" s="176">
        <v>22442168.43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22918590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4285590</v>
      </c>
      <c r="M9" s="175">
        <v>18633000</v>
      </c>
      <c r="N9" s="174">
        <v>0</v>
      </c>
      <c r="O9" s="176">
        <v>18633000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4362810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815810</v>
      </c>
      <c r="M11" s="175">
        <v>3547000</v>
      </c>
      <c r="N11" s="174">
        <v>169960.09</v>
      </c>
      <c r="O11" s="176">
        <v>3377039.91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870480.88</v>
      </c>
      <c r="E12" s="174">
        <v>0</v>
      </c>
      <c r="F12" s="174">
        <v>5978.98</v>
      </c>
      <c r="G12" s="174">
        <v>282453.53999999998</v>
      </c>
      <c r="H12" s="174">
        <v>0</v>
      </c>
      <c r="I12" s="174">
        <v>0</v>
      </c>
      <c r="J12" s="174">
        <v>43559.5</v>
      </c>
      <c r="K12" s="174">
        <v>0</v>
      </c>
      <c r="L12" s="174">
        <v>0</v>
      </c>
      <c r="M12" s="175">
        <v>1115353.8999999999</v>
      </c>
      <c r="N12" s="174">
        <v>729044.79</v>
      </c>
      <c r="O12" s="176">
        <v>386309.11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1021307.61</v>
      </c>
      <c r="E14" s="174">
        <v>0</v>
      </c>
      <c r="F14" s="174">
        <v>10057.6</v>
      </c>
      <c r="G14" s="174">
        <v>0</v>
      </c>
      <c r="H14" s="174">
        <v>6300</v>
      </c>
      <c r="I14" s="174">
        <v>0</v>
      </c>
      <c r="J14" s="174">
        <v>10542.15</v>
      </c>
      <c r="K14" s="174">
        <v>0</v>
      </c>
      <c r="L14" s="174">
        <v>0</v>
      </c>
      <c r="M14" s="175">
        <v>1027123.06</v>
      </c>
      <c r="N14" s="174">
        <v>981303.65</v>
      </c>
      <c r="O14" s="176">
        <v>45819.41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1902767439.52</v>
      </c>
      <c r="E15" s="174">
        <v>0</v>
      </c>
      <c r="F15" s="174">
        <v>682073977.65999997</v>
      </c>
      <c r="G15" s="174">
        <v>655689.12</v>
      </c>
      <c r="H15" s="174">
        <v>5101400</v>
      </c>
      <c r="I15" s="174">
        <v>0</v>
      </c>
      <c r="J15" s="174">
        <v>10936833.119999999</v>
      </c>
      <c r="K15" s="174">
        <v>131076127.33</v>
      </c>
      <c r="L15" s="174">
        <v>263010.74</v>
      </c>
      <c r="M15" s="175">
        <v>2448322535.1100001</v>
      </c>
      <c r="N15" s="174">
        <v>0</v>
      </c>
      <c r="O15" s="176">
        <v>2448322535.1100001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1011523.09</v>
      </c>
      <c r="E16" s="174">
        <v>0</v>
      </c>
      <c r="F16" s="174">
        <v>0</v>
      </c>
      <c r="G16" s="174">
        <v>0</v>
      </c>
      <c r="H16" s="174">
        <v>80663945.129999995</v>
      </c>
      <c r="I16" s="174">
        <v>0</v>
      </c>
      <c r="J16" s="174">
        <v>0</v>
      </c>
      <c r="K16" s="174">
        <v>0</v>
      </c>
      <c r="L16" s="174">
        <v>48533115.770000003</v>
      </c>
      <c r="M16" s="175">
        <v>33142352.449999999</v>
      </c>
      <c r="N16" s="174">
        <v>0</v>
      </c>
      <c r="O16" s="176">
        <v>33142352.449999999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228487.41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228487.41</v>
      </c>
      <c r="N17" s="174">
        <v>227810.91</v>
      </c>
      <c r="O17" s="176">
        <v>676.5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1933180638.51</v>
      </c>
      <c r="E18" s="175">
        <v>0</v>
      </c>
      <c r="F18" s="175">
        <v>682090014.24000001</v>
      </c>
      <c r="G18" s="175">
        <v>938142.66</v>
      </c>
      <c r="H18" s="175">
        <v>85771645.129999995</v>
      </c>
      <c r="I18" s="175">
        <v>0</v>
      </c>
      <c r="J18" s="175">
        <v>10990934.77</v>
      </c>
      <c r="K18" s="175">
        <v>131076127.33</v>
      </c>
      <c r="L18" s="175">
        <v>53897526.509999998</v>
      </c>
      <c r="M18" s="175">
        <v>2506015851.9299998</v>
      </c>
      <c r="N18" s="175">
        <v>2108119.44</v>
      </c>
      <c r="O18" s="176">
        <v>2503907732.4899998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655689.12</v>
      </c>
      <c r="H19" s="178" t="s">
        <v>68</v>
      </c>
      <c r="I19" s="178" t="s">
        <v>68</v>
      </c>
      <c r="J19" s="178" t="s">
        <v>68</v>
      </c>
      <c r="K19" s="179">
        <v>130793673.79000001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/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</row>
    <row r="30" spans="1:19" x14ac:dyDescent="0.3">
      <c r="B30" s="285"/>
    </row>
    <row r="31" spans="1:19" x14ac:dyDescent="0.3">
      <c r="C31" s="101"/>
    </row>
    <row r="32" spans="1:19" x14ac:dyDescent="0.3">
      <c r="C32" s="101"/>
    </row>
    <row r="33" spans="1:3" x14ac:dyDescent="0.3">
      <c r="B33" s="285"/>
    </row>
    <row r="34" spans="1:3" x14ac:dyDescent="0.3">
      <c r="C34" s="101"/>
    </row>
    <row r="35" spans="1:3" x14ac:dyDescent="0.3">
      <c r="C35" s="101"/>
    </row>
    <row r="36" spans="1:3" x14ac:dyDescent="0.3">
      <c r="B36" s="285"/>
    </row>
    <row r="37" spans="1:3" x14ac:dyDescent="0.3">
      <c r="C37" s="101"/>
    </row>
    <row r="38" spans="1:3" x14ac:dyDescent="0.3">
      <c r="C38" s="101"/>
    </row>
    <row r="39" spans="1:3" x14ac:dyDescent="0.3">
      <c r="A39" s="102"/>
    </row>
    <row r="40" spans="1:3" x14ac:dyDescent="0.3">
      <c r="B40" s="285"/>
    </row>
    <row r="41" spans="1:3" x14ac:dyDescent="0.3">
      <c r="C41" s="101"/>
    </row>
    <row r="42" spans="1:3" x14ac:dyDescent="0.3">
      <c r="C42" s="101"/>
    </row>
    <row r="43" spans="1:3" x14ac:dyDescent="0.3">
      <c r="B43" s="285"/>
    </row>
    <row r="44" spans="1:3" x14ac:dyDescent="0.3">
      <c r="C44" s="101"/>
    </row>
    <row r="45" spans="1:3" x14ac:dyDescent="0.3">
      <c r="B45" s="101"/>
    </row>
    <row r="46" spans="1:3" x14ac:dyDescent="0.3">
      <c r="C46" s="101"/>
    </row>
    <row r="47" spans="1:3" x14ac:dyDescent="0.3">
      <c r="C47" s="101"/>
    </row>
    <row r="48" spans="1:3" x14ac:dyDescent="0.3">
      <c r="C48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6"/>
  <sheetViews>
    <sheetView showGridLines="0" showOutlineSymbols="0" topLeftCell="A13" zoomScale="90" workbookViewId="0">
      <selection activeCell="R1" sqref="R1:V655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8.44140625" style="67" bestFit="1" customWidth="1"/>
    <col min="5" max="5" width="10" style="67" bestFit="1" customWidth="1"/>
    <col min="6" max="6" width="12.88671875" style="67" customWidth="1"/>
    <col min="7" max="7" width="14.77734375" style="67" customWidth="1"/>
    <col min="8" max="8" width="15" style="67" bestFit="1" customWidth="1"/>
    <col min="9" max="9" width="10" style="67" bestFit="1" customWidth="1"/>
    <col min="10" max="10" width="13.88671875" style="67" bestFit="1" customWidth="1"/>
    <col min="11" max="11" width="14.88671875" style="67" customWidth="1"/>
    <col min="12" max="12" width="15" style="67" customWidth="1"/>
    <col min="13" max="13" width="16.6640625" style="67" bestFit="1" customWidth="1"/>
    <col min="14" max="14" width="14.6640625" style="67" customWidth="1"/>
    <col min="15" max="15" width="16.88671875" style="67" customWidth="1"/>
    <col min="16" max="16" width="1.77734375" style="67" customWidth="1"/>
    <col min="17" max="17" width="1.33203125" style="67" customWidth="1"/>
    <col min="18" max="18" width="16.5546875" style="67" bestFit="1" customWidth="1"/>
    <col min="19" max="19" width="9.109375" style="67"/>
    <col min="20" max="20" width="16.5546875" style="67" bestFit="1" customWidth="1"/>
    <col min="21" max="16384" width="9.109375" style="67"/>
  </cols>
  <sheetData>
    <row r="2" spans="2:20" x14ac:dyDescent="0.3">
      <c r="B2" s="455" t="s">
        <v>422</v>
      </c>
      <c r="C2" s="455"/>
      <c r="D2" s="455"/>
      <c r="M2" s="456"/>
      <c r="N2" s="456"/>
      <c r="O2" s="456"/>
    </row>
    <row r="3" spans="2:20" x14ac:dyDescent="0.3">
      <c r="B3" s="455"/>
      <c r="C3" s="455"/>
      <c r="D3" s="455"/>
      <c r="M3" s="456"/>
      <c r="N3" s="456"/>
      <c r="O3" s="456"/>
    </row>
    <row r="4" spans="2:20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20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20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20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20" ht="19.2" customHeight="1" thickBot="1" x14ac:dyDescent="0.35">
      <c r="B8" s="172" t="s">
        <v>13</v>
      </c>
      <c r="C8" s="173" t="s">
        <v>50</v>
      </c>
      <c r="D8" s="174">
        <v>3658789856.9400001</v>
      </c>
      <c r="E8" s="174">
        <v>0</v>
      </c>
      <c r="F8" s="174">
        <v>1904318.44</v>
      </c>
      <c r="G8" s="174">
        <v>67314304.370000005</v>
      </c>
      <c r="H8" s="174">
        <v>133068905.38</v>
      </c>
      <c r="I8" s="174">
        <v>0</v>
      </c>
      <c r="J8" s="174">
        <v>54721564.799999997</v>
      </c>
      <c r="K8" s="174">
        <v>86941239.290000007</v>
      </c>
      <c r="L8" s="174">
        <v>36042446.530000001</v>
      </c>
      <c r="M8" s="175">
        <v>3683372134.5100002</v>
      </c>
      <c r="N8" s="174">
        <v>810772628.12</v>
      </c>
      <c r="O8" s="176">
        <v>2872599506.3899999</v>
      </c>
      <c r="R8" s="80"/>
      <c r="T8" s="80"/>
    </row>
    <row r="9" spans="2:20" ht="20.399999999999999" customHeight="1" thickBot="1" x14ac:dyDescent="0.35">
      <c r="B9" s="172" t="s">
        <v>51</v>
      </c>
      <c r="C9" s="173" t="s">
        <v>52</v>
      </c>
      <c r="D9" s="174">
        <v>2148086000.0100002</v>
      </c>
      <c r="E9" s="174">
        <v>0</v>
      </c>
      <c r="F9" s="174">
        <v>807032</v>
      </c>
      <c r="G9" s="174">
        <v>1246071.1399999999</v>
      </c>
      <c r="H9" s="174">
        <v>126059448.59999999</v>
      </c>
      <c r="I9" s="174">
        <v>0</v>
      </c>
      <c r="J9" s="174">
        <v>25450978.219999999</v>
      </c>
      <c r="K9" s="174">
        <v>39373686.229999997</v>
      </c>
      <c r="L9" s="174">
        <v>35550411.530000001</v>
      </c>
      <c r="M9" s="175">
        <v>2175823475.77</v>
      </c>
      <c r="N9" s="174">
        <v>17833.830000000002</v>
      </c>
      <c r="O9" s="176">
        <v>2175805641.9400001</v>
      </c>
      <c r="R9" s="80"/>
      <c r="T9" s="80"/>
    </row>
    <row r="10" spans="2:20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T10" s="80"/>
    </row>
    <row r="11" spans="2:20" ht="29.4" thickBot="1" x14ac:dyDescent="0.35">
      <c r="B11" s="172" t="s">
        <v>55</v>
      </c>
      <c r="C11" s="173" t="s">
        <v>56</v>
      </c>
      <c r="D11" s="174">
        <v>1492013388.5899999</v>
      </c>
      <c r="E11" s="174">
        <v>0</v>
      </c>
      <c r="F11" s="174">
        <v>1052376.26</v>
      </c>
      <c r="G11" s="174">
        <v>64879165.719999999</v>
      </c>
      <c r="H11" s="174">
        <v>7008683.4500000002</v>
      </c>
      <c r="I11" s="174">
        <v>0</v>
      </c>
      <c r="J11" s="174">
        <v>28789575.859999999</v>
      </c>
      <c r="K11" s="174">
        <v>43548677.25</v>
      </c>
      <c r="L11" s="174">
        <v>492035</v>
      </c>
      <c r="M11" s="175">
        <v>1492123325.9100001</v>
      </c>
      <c r="N11" s="174">
        <v>797736982.74000001</v>
      </c>
      <c r="O11" s="176">
        <v>694386343.16999996</v>
      </c>
      <c r="R11" s="80"/>
      <c r="T11" s="80"/>
    </row>
    <row r="12" spans="2:20" ht="24.6" customHeight="1" thickBot="1" x14ac:dyDescent="0.35">
      <c r="B12" s="172" t="s">
        <v>57</v>
      </c>
      <c r="C12" s="173" t="s">
        <v>58</v>
      </c>
      <c r="D12" s="174">
        <v>14376591.130000001</v>
      </c>
      <c r="E12" s="174">
        <v>0</v>
      </c>
      <c r="F12" s="174">
        <v>41644.53</v>
      </c>
      <c r="G12" s="174">
        <v>437013.94</v>
      </c>
      <c r="H12" s="174">
        <v>0</v>
      </c>
      <c r="I12" s="174">
        <v>0</v>
      </c>
      <c r="J12" s="174">
        <v>425007.27</v>
      </c>
      <c r="K12" s="174">
        <v>3552150.39</v>
      </c>
      <c r="L12" s="174">
        <v>0</v>
      </c>
      <c r="M12" s="175">
        <v>10878091.939999999</v>
      </c>
      <c r="N12" s="174">
        <v>8470570.6600000001</v>
      </c>
      <c r="O12" s="176">
        <v>2407521.2799999998</v>
      </c>
      <c r="R12" s="80"/>
      <c r="T12" s="80"/>
    </row>
    <row r="13" spans="2:20" ht="24.6" customHeight="1" thickBot="1" x14ac:dyDescent="0.35">
      <c r="B13" s="172" t="s">
        <v>59</v>
      </c>
      <c r="C13" s="173" t="s">
        <v>60</v>
      </c>
      <c r="D13" s="174">
        <v>44344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10737</v>
      </c>
      <c r="L13" s="174">
        <v>0</v>
      </c>
      <c r="M13" s="175">
        <v>33607</v>
      </c>
      <c r="N13" s="174">
        <v>33607</v>
      </c>
      <c r="O13" s="176">
        <v>0</v>
      </c>
      <c r="R13" s="80"/>
      <c r="T13" s="80"/>
    </row>
    <row r="14" spans="2:20" ht="24.6" customHeight="1" thickBot="1" x14ac:dyDescent="0.35">
      <c r="B14" s="172" t="s">
        <v>61</v>
      </c>
      <c r="C14" s="173" t="s">
        <v>62</v>
      </c>
      <c r="D14" s="174">
        <v>4269533.21</v>
      </c>
      <c r="E14" s="174">
        <v>0</v>
      </c>
      <c r="F14" s="174">
        <v>3265.65</v>
      </c>
      <c r="G14" s="174">
        <v>752053.57</v>
      </c>
      <c r="H14" s="174">
        <v>773.33</v>
      </c>
      <c r="I14" s="174">
        <v>0</v>
      </c>
      <c r="J14" s="174">
        <v>56003.45</v>
      </c>
      <c r="K14" s="174">
        <v>455988.42</v>
      </c>
      <c r="L14" s="174">
        <v>0</v>
      </c>
      <c r="M14" s="175">
        <v>4513633.8899999997</v>
      </c>
      <c r="N14" s="174">
        <v>4513633.8899999997</v>
      </c>
      <c r="O14" s="176">
        <v>9.3132260000000005E-10</v>
      </c>
      <c r="R14" s="80"/>
      <c r="T14" s="80"/>
    </row>
    <row r="15" spans="2:20" ht="22.2" customHeight="1" thickBot="1" x14ac:dyDescent="0.35">
      <c r="B15" s="177" t="s">
        <v>18</v>
      </c>
      <c r="C15" s="173" t="s">
        <v>63</v>
      </c>
      <c r="D15" s="174">
        <v>37284317.399999999</v>
      </c>
      <c r="E15" s="174">
        <v>0</v>
      </c>
      <c r="F15" s="174">
        <v>0</v>
      </c>
      <c r="G15" s="174">
        <v>65975253.359999999</v>
      </c>
      <c r="H15" s="174">
        <v>0</v>
      </c>
      <c r="I15" s="174">
        <v>0</v>
      </c>
      <c r="J15" s="174">
        <v>0</v>
      </c>
      <c r="K15" s="174">
        <v>62222734.630000003</v>
      </c>
      <c r="L15" s="174">
        <v>0</v>
      </c>
      <c r="M15" s="175">
        <v>41036836.130000003</v>
      </c>
      <c r="N15" s="174">
        <v>0</v>
      </c>
      <c r="O15" s="176">
        <v>41036836.130000003</v>
      </c>
      <c r="R15" s="80"/>
      <c r="T15" s="80"/>
    </row>
    <row r="16" spans="2:20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T16" s="80"/>
    </row>
    <row r="17" spans="2:20" ht="20.399999999999999" customHeight="1" thickBot="1" x14ac:dyDescent="0.35">
      <c r="B17" s="177" t="s">
        <v>22</v>
      </c>
      <c r="C17" s="173" t="s">
        <v>65</v>
      </c>
      <c r="D17" s="174">
        <v>1595730.02</v>
      </c>
      <c r="E17" s="174">
        <v>0</v>
      </c>
      <c r="F17" s="174">
        <v>0</v>
      </c>
      <c r="G17" s="174">
        <v>154695.32999999999</v>
      </c>
      <c r="H17" s="174">
        <v>0</v>
      </c>
      <c r="I17" s="174">
        <v>0</v>
      </c>
      <c r="J17" s="174">
        <v>241156.75</v>
      </c>
      <c r="K17" s="174">
        <v>0</v>
      </c>
      <c r="L17" s="174">
        <v>0</v>
      </c>
      <c r="M17" s="175">
        <v>1509268.6</v>
      </c>
      <c r="N17" s="174">
        <v>1243868.26</v>
      </c>
      <c r="O17" s="176">
        <v>265400.34000000003</v>
      </c>
      <c r="R17" s="80"/>
      <c r="T17" s="80"/>
    </row>
    <row r="18" spans="2:20" ht="22.2" customHeight="1" thickBot="1" x14ac:dyDescent="0.35">
      <c r="B18" s="461" t="s">
        <v>66</v>
      </c>
      <c r="C18" s="462"/>
      <c r="D18" s="175">
        <v>3697669904.3600001</v>
      </c>
      <c r="E18" s="175">
        <v>0</v>
      </c>
      <c r="F18" s="175">
        <v>1904318.44</v>
      </c>
      <c r="G18" s="175">
        <v>133444253.06</v>
      </c>
      <c r="H18" s="175">
        <v>133068905.38</v>
      </c>
      <c r="I18" s="175">
        <v>0</v>
      </c>
      <c r="J18" s="175">
        <v>54962721.549999997</v>
      </c>
      <c r="K18" s="175">
        <v>149163973.91999999</v>
      </c>
      <c r="L18" s="175">
        <v>36042446.530000001</v>
      </c>
      <c r="M18" s="175">
        <v>3725918239.2399998</v>
      </c>
      <c r="N18" s="175">
        <v>812016496.38</v>
      </c>
      <c r="O18" s="176">
        <v>2913901742.8600001</v>
      </c>
      <c r="R18" s="80"/>
      <c r="T18" s="80"/>
    </row>
    <row r="19" spans="2:20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64740756.670000002</v>
      </c>
      <c r="H19" s="178" t="s">
        <v>68</v>
      </c>
      <c r="I19" s="178" t="s">
        <v>68</v>
      </c>
      <c r="J19" s="178" t="s">
        <v>68</v>
      </c>
      <c r="K19" s="179">
        <v>86941239.290000007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20" ht="6" customHeight="1" thickTop="1" x14ac:dyDescent="0.3"/>
    <row r="21" spans="2:20" ht="9.6" customHeight="1" x14ac:dyDescent="0.3">
      <c r="B21" s="181" t="s">
        <v>69</v>
      </c>
    </row>
    <row r="22" spans="2:20" ht="10.8" customHeight="1" x14ac:dyDescent="0.3">
      <c r="B22" s="181" t="s">
        <v>70</v>
      </c>
    </row>
    <row r="23" spans="2:20" ht="10.199999999999999" customHeight="1" x14ac:dyDescent="0.3">
      <c r="B23" s="181" t="s">
        <v>71</v>
      </c>
    </row>
    <row r="24" spans="2:20" ht="38.4" customHeight="1" x14ac:dyDescent="0.3"/>
    <row r="25" spans="2:20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20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showGridLines="0" showOutlineSymbols="0" workbookViewId="0">
      <selection activeCell="H62" sqref="C62:H63"/>
    </sheetView>
  </sheetViews>
  <sheetFormatPr defaultColWidth="9.109375" defaultRowHeight="14.4" x14ac:dyDescent="0.3"/>
  <cols>
    <col min="1" max="1" width="2.44140625" style="67" customWidth="1"/>
    <col min="2" max="2" width="4.44140625" style="67" customWidth="1"/>
    <col min="3" max="3" width="44.2187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2.44140625" style="67" customWidth="1"/>
    <col min="10" max="10" width="2" style="67" customWidth="1"/>
    <col min="11" max="11" width="12.33203125" style="67" bestFit="1" customWidth="1"/>
    <col min="12" max="16384" width="9.109375" style="67"/>
  </cols>
  <sheetData>
    <row r="2" spans="1:11" ht="15.6" customHeight="1" x14ac:dyDescent="0.3">
      <c r="A2" s="64"/>
      <c r="B2" s="473" t="s">
        <v>422</v>
      </c>
      <c r="C2" s="473"/>
      <c r="D2" s="65"/>
      <c r="E2" s="65"/>
      <c r="F2" s="65"/>
      <c r="G2" s="65"/>
      <c r="H2" s="66"/>
      <c r="I2" s="64"/>
    </row>
    <row r="3" spans="1:11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ht="19.8" customHeight="1" x14ac:dyDescent="0.3">
      <c r="A5" s="64"/>
      <c r="B5" s="442" t="s">
        <v>114</v>
      </c>
      <c r="C5" s="442"/>
      <c r="D5" s="442"/>
      <c r="E5" s="442"/>
      <c r="F5" s="442"/>
      <c r="G5" s="442"/>
      <c r="H5" s="442"/>
      <c r="I5" s="64"/>
    </row>
    <row r="6" spans="1:11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1" ht="30" thickTop="1" thickBot="1" x14ac:dyDescent="0.35">
      <c r="B7" s="69" t="s">
        <v>78</v>
      </c>
      <c r="C7" s="70" t="s">
        <v>116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11" ht="11.4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11" ht="29.4" thickBot="1" x14ac:dyDescent="0.35">
      <c r="A9" s="64"/>
      <c r="B9" s="73">
        <v>1</v>
      </c>
      <c r="C9" s="77" t="s">
        <v>616</v>
      </c>
      <c r="D9" s="355">
        <v>414269</v>
      </c>
      <c r="E9" s="355">
        <v>0</v>
      </c>
      <c r="F9" s="355">
        <v>0</v>
      </c>
      <c r="G9" s="355">
        <v>414269</v>
      </c>
      <c r="H9" s="356">
        <v>0</v>
      </c>
      <c r="I9" s="64"/>
      <c r="K9" s="80"/>
    </row>
    <row r="10" spans="1:11" ht="16.2" thickBot="1" x14ac:dyDescent="0.35">
      <c r="A10" s="64"/>
      <c r="B10" s="73">
        <v>2</v>
      </c>
      <c r="C10" s="77" t="s">
        <v>617</v>
      </c>
      <c r="D10" s="355">
        <v>814574.36</v>
      </c>
      <c r="E10" s="355">
        <v>0</v>
      </c>
      <c r="F10" s="355">
        <v>0</v>
      </c>
      <c r="G10" s="355">
        <v>814574.36</v>
      </c>
      <c r="H10" s="356">
        <v>210323.01</v>
      </c>
      <c r="I10" s="64"/>
      <c r="K10" s="80"/>
    </row>
    <row r="11" spans="1:11" ht="16.2" thickBot="1" x14ac:dyDescent="0.35">
      <c r="A11" s="64"/>
      <c r="B11" s="73">
        <v>3</v>
      </c>
      <c r="C11" s="77" t="s">
        <v>462</v>
      </c>
      <c r="D11" s="355">
        <v>1688412.92</v>
      </c>
      <c r="E11" s="355">
        <v>0</v>
      </c>
      <c r="F11" s="355">
        <v>4096.0600000000004</v>
      </c>
      <c r="G11" s="355">
        <v>1684316.86</v>
      </c>
      <c r="H11" s="356">
        <v>522922.95</v>
      </c>
      <c r="I11" s="64"/>
      <c r="K11" s="80"/>
    </row>
    <row r="12" spans="1:11" ht="16.2" thickBot="1" x14ac:dyDescent="0.35">
      <c r="A12" s="64"/>
      <c r="B12" s="73">
        <v>4</v>
      </c>
      <c r="C12" s="77" t="s">
        <v>618</v>
      </c>
      <c r="D12" s="355">
        <v>498334</v>
      </c>
      <c r="E12" s="355">
        <v>0</v>
      </c>
      <c r="F12" s="355">
        <v>0</v>
      </c>
      <c r="G12" s="355">
        <v>498334</v>
      </c>
      <c r="H12" s="356">
        <v>298883.19</v>
      </c>
      <c r="I12" s="64"/>
      <c r="K12" s="80"/>
    </row>
    <row r="13" spans="1:11" ht="16.2" thickBot="1" x14ac:dyDescent="0.35">
      <c r="A13" s="64"/>
      <c r="B13" s="73">
        <v>5</v>
      </c>
      <c r="C13" s="77" t="s">
        <v>619</v>
      </c>
      <c r="D13" s="355">
        <v>238861.87</v>
      </c>
      <c r="E13" s="355">
        <v>0</v>
      </c>
      <c r="F13" s="355">
        <v>0</v>
      </c>
      <c r="G13" s="355">
        <v>238861.87</v>
      </c>
      <c r="H13" s="356">
        <v>0</v>
      </c>
      <c r="I13" s="64"/>
      <c r="K13" s="80"/>
    </row>
    <row r="14" spans="1:11" ht="16.2" thickBot="1" x14ac:dyDescent="0.35">
      <c r="A14" s="64"/>
      <c r="B14" s="73">
        <v>6</v>
      </c>
      <c r="C14" s="77" t="s">
        <v>86</v>
      </c>
      <c r="D14" s="355">
        <v>0</v>
      </c>
      <c r="E14" s="355">
        <v>78968.460000000006</v>
      </c>
      <c r="F14" s="355">
        <v>0</v>
      </c>
      <c r="G14" s="355">
        <v>78968.460000000006</v>
      </c>
      <c r="H14" s="356">
        <v>0</v>
      </c>
      <c r="I14" s="64"/>
      <c r="K14" s="80"/>
    </row>
    <row r="15" spans="1:11" ht="29.4" thickBot="1" x14ac:dyDescent="0.35">
      <c r="A15" s="64"/>
      <c r="B15" s="73">
        <v>7</v>
      </c>
      <c r="C15" s="77" t="s">
        <v>620</v>
      </c>
      <c r="D15" s="355">
        <v>422641.15</v>
      </c>
      <c r="E15" s="355">
        <v>0</v>
      </c>
      <c r="F15" s="355">
        <v>0</v>
      </c>
      <c r="G15" s="355">
        <v>422641.15</v>
      </c>
      <c r="H15" s="356">
        <v>87537.15</v>
      </c>
      <c r="I15" s="64"/>
      <c r="K15" s="80"/>
    </row>
    <row r="16" spans="1:11" ht="16.2" thickBot="1" x14ac:dyDescent="0.35">
      <c r="A16" s="64"/>
      <c r="B16" s="73">
        <v>8</v>
      </c>
      <c r="C16" s="317" t="s">
        <v>604</v>
      </c>
      <c r="D16" s="355">
        <v>1644351.57</v>
      </c>
      <c r="E16" s="355">
        <v>0</v>
      </c>
      <c r="F16" s="355">
        <v>0</v>
      </c>
      <c r="G16" s="355">
        <v>1644351.57</v>
      </c>
      <c r="H16" s="356">
        <v>1255781.78</v>
      </c>
      <c r="I16" s="64"/>
      <c r="K16" s="80"/>
    </row>
    <row r="17" spans="1:11" ht="16.2" thickBot="1" x14ac:dyDescent="0.35">
      <c r="A17" s="64"/>
      <c r="B17" s="73">
        <v>9</v>
      </c>
      <c r="C17" s="77" t="s">
        <v>462</v>
      </c>
      <c r="D17" s="355">
        <v>2747672.27</v>
      </c>
      <c r="E17" s="355">
        <v>0</v>
      </c>
      <c r="F17" s="355">
        <v>2747672.27</v>
      </c>
      <c r="G17" s="355">
        <v>0</v>
      </c>
      <c r="H17" s="356">
        <v>0</v>
      </c>
      <c r="I17" s="64"/>
      <c r="K17" s="80"/>
    </row>
    <row r="18" spans="1:11" ht="16.2" thickBot="1" x14ac:dyDescent="0.35">
      <c r="A18" s="64"/>
      <c r="B18" s="73">
        <v>10</v>
      </c>
      <c r="C18" s="77" t="s">
        <v>621</v>
      </c>
      <c r="D18" s="355">
        <v>42548.61</v>
      </c>
      <c r="E18" s="355">
        <v>0</v>
      </c>
      <c r="F18" s="355">
        <v>0</v>
      </c>
      <c r="G18" s="355">
        <v>42548.61</v>
      </c>
      <c r="H18" s="356">
        <v>0</v>
      </c>
      <c r="I18" s="64"/>
      <c r="K18" s="80"/>
    </row>
    <row r="19" spans="1:11" ht="16.2" thickBot="1" x14ac:dyDescent="0.35">
      <c r="A19" s="64"/>
      <c r="B19" s="73">
        <v>11</v>
      </c>
      <c r="C19" s="77" t="s">
        <v>622</v>
      </c>
      <c r="D19" s="355">
        <v>26791.39</v>
      </c>
      <c r="E19" s="355">
        <v>0</v>
      </c>
      <c r="F19" s="355">
        <v>0</v>
      </c>
      <c r="G19" s="355">
        <v>26791.39</v>
      </c>
      <c r="H19" s="356">
        <v>2734.31</v>
      </c>
      <c r="I19" s="64"/>
      <c r="K19" s="80"/>
    </row>
    <row r="20" spans="1:11" ht="29.4" thickBot="1" x14ac:dyDescent="0.35">
      <c r="A20" s="64"/>
      <c r="B20" s="73">
        <v>12</v>
      </c>
      <c r="C20" s="77" t="s">
        <v>623</v>
      </c>
      <c r="D20" s="355">
        <v>194640.81</v>
      </c>
      <c r="E20" s="355">
        <v>0</v>
      </c>
      <c r="F20" s="355">
        <v>0</v>
      </c>
      <c r="G20" s="355">
        <v>194640.81</v>
      </c>
      <c r="H20" s="356">
        <v>0</v>
      </c>
      <c r="I20" s="64"/>
      <c r="K20" s="80"/>
    </row>
    <row r="21" spans="1:11" ht="16.2" thickBot="1" x14ac:dyDescent="0.35">
      <c r="A21" s="64"/>
      <c r="B21" s="73">
        <v>13</v>
      </c>
      <c r="C21" s="77" t="s">
        <v>624</v>
      </c>
      <c r="D21" s="355">
        <v>117846.15</v>
      </c>
      <c r="E21" s="355">
        <v>0</v>
      </c>
      <c r="F21" s="355">
        <v>2759.35</v>
      </c>
      <c r="G21" s="355">
        <v>115086.8</v>
      </c>
      <c r="H21" s="356">
        <v>5379.66</v>
      </c>
      <c r="I21" s="64"/>
      <c r="K21" s="80"/>
    </row>
    <row r="22" spans="1:11" ht="16.2" thickBot="1" x14ac:dyDescent="0.35">
      <c r="A22" s="64"/>
      <c r="B22" s="73">
        <v>14</v>
      </c>
      <c r="C22" s="77" t="s">
        <v>462</v>
      </c>
      <c r="D22" s="355">
        <v>673137.71</v>
      </c>
      <c r="E22" s="355">
        <v>0</v>
      </c>
      <c r="F22" s="355">
        <v>0</v>
      </c>
      <c r="G22" s="355">
        <v>673137.71</v>
      </c>
      <c r="H22" s="356">
        <v>141244.03</v>
      </c>
      <c r="I22" s="64"/>
      <c r="K22" s="80"/>
    </row>
    <row r="23" spans="1:11" ht="16.2" thickBot="1" x14ac:dyDescent="0.35">
      <c r="A23" s="64"/>
      <c r="B23" s="73">
        <v>15</v>
      </c>
      <c r="C23" s="77" t="s">
        <v>625</v>
      </c>
      <c r="D23" s="355">
        <v>144088.71</v>
      </c>
      <c r="E23" s="355">
        <v>0</v>
      </c>
      <c r="F23" s="355">
        <v>0</v>
      </c>
      <c r="G23" s="355">
        <v>144088.71</v>
      </c>
      <c r="H23" s="356">
        <v>25227.24</v>
      </c>
      <c r="I23" s="64"/>
      <c r="K23" s="80"/>
    </row>
    <row r="24" spans="1:11" ht="16.2" thickBot="1" x14ac:dyDescent="0.35">
      <c r="A24" s="64"/>
      <c r="B24" s="73">
        <v>16</v>
      </c>
      <c r="C24" s="77" t="s">
        <v>626</v>
      </c>
      <c r="D24" s="355">
        <v>76597.289999999994</v>
      </c>
      <c r="E24" s="355">
        <v>0</v>
      </c>
      <c r="F24" s="355">
        <v>0</v>
      </c>
      <c r="G24" s="355">
        <v>76597.289999999994</v>
      </c>
      <c r="H24" s="356">
        <v>0</v>
      </c>
      <c r="I24" s="64"/>
      <c r="K24" s="80"/>
    </row>
    <row r="25" spans="1:11" ht="16.2" thickBot="1" x14ac:dyDescent="0.35">
      <c r="A25" s="64"/>
      <c r="B25" s="73">
        <v>17</v>
      </c>
      <c r="C25" s="77" t="s">
        <v>627</v>
      </c>
      <c r="D25" s="355">
        <v>572859.56999999995</v>
      </c>
      <c r="E25" s="355">
        <v>0</v>
      </c>
      <c r="F25" s="355">
        <v>475575.78</v>
      </c>
      <c r="G25" s="355">
        <v>97283.79</v>
      </c>
      <c r="H25" s="356">
        <v>0</v>
      </c>
      <c r="I25" s="64"/>
      <c r="K25" s="80"/>
    </row>
    <row r="26" spans="1:11" ht="16.2" thickBot="1" x14ac:dyDescent="0.35">
      <c r="A26" s="64"/>
      <c r="B26" s="73">
        <v>18</v>
      </c>
      <c r="C26" s="77" t="s">
        <v>628</v>
      </c>
      <c r="D26" s="355">
        <v>33929.46</v>
      </c>
      <c r="E26" s="355">
        <v>0</v>
      </c>
      <c r="F26" s="355">
        <v>0</v>
      </c>
      <c r="G26" s="355">
        <v>33929.46</v>
      </c>
      <c r="H26" s="356">
        <v>0</v>
      </c>
      <c r="I26" s="64"/>
      <c r="K26" s="80"/>
    </row>
    <row r="27" spans="1:11" ht="16.2" thickBot="1" x14ac:dyDescent="0.35">
      <c r="A27" s="64"/>
      <c r="B27" s="73">
        <v>19</v>
      </c>
      <c r="C27" s="77" t="s">
        <v>629</v>
      </c>
      <c r="D27" s="355">
        <v>80910</v>
      </c>
      <c r="E27" s="355">
        <v>0</v>
      </c>
      <c r="F27" s="355">
        <v>0</v>
      </c>
      <c r="G27" s="355">
        <v>80910</v>
      </c>
      <c r="H27" s="356">
        <v>0</v>
      </c>
      <c r="I27" s="64"/>
      <c r="K27" s="80"/>
    </row>
    <row r="28" spans="1:11" ht="16.2" thickBot="1" x14ac:dyDescent="0.35">
      <c r="A28" s="64"/>
      <c r="B28" s="73">
        <v>20</v>
      </c>
      <c r="C28" s="77" t="s">
        <v>630</v>
      </c>
      <c r="D28" s="355">
        <v>20802.900000000001</v>
      </c>
      <c r="E28" s="355">
        <v>0</v>
      </c>
      <c r="F28" s="355">
        <v>0</v>
      </c>
      <c r="G28" s="355">
        <v>20802.900000000001</v>
      </c>
      <c r="H28" s="356">
        <v>0</v>
      </c>
      <c r="I28" s="64"/>
      <c r="K28" s="80"/>
    </row>
    <row r="29" spans="1:11" ht="29.4" thickBot="1" x14ac:dyDescent="0.35">
      <c r="A29" s="64"/>
      <c r="B29" s="73">
        <v>21</v>
      </c>
      <c r="C29" s="77" t="s">
        <v>631</v>
      </c>
      <c r="D29" s="355">
        <v>490264.17</v>
      </c>
      <c r="E29" s="355">
        <v>0</v>
      </c>
      <c r="F29" s="355">
        <v>0</v>
      </c>
      <c r="G29" s="355">
        <v>490264.17</v>
      </c>
      <c r="H29" s="356">
        <v>319982.52</v>
      </c>
      <c r="I29" s="64"/>
      <c r="K29" s="80"/>
    </row>
    <row r="30" spans="1:11" ht="16.2" thickBot="1" x14ac:dyDescent="0.35">
      <c r="A30" s="64"/>
      <c r="B30" s="73">
        <v>22</v>
      </c>
      <c r="C30" s="77" t="s">
        <v>632</v>
      </c>
      <c r="D30" s="355">
        <v>15188</v>
      </c>
      <c r="E30" s="355">
        <v>0</v>
      </c>
      <c r="F30" s="355">
        <v>0</v>
      </c>
      <c r="G30" s="355">
        <v>15188</v>
      </c>
      <c r="H30" s="356">
        <v>0</v>
      </c>
      <c r="I30" s="64"/>
      <c r="K30" s="80"/>
    </row>
    <row r="31" spans="1:11" ht="16.2" thickBot="1" x14ac:dyDescent="0.35">
      <c r="A31" s="64"/>
      <c r="B31" s="73">
        <v>23</v>
      </c>
      <c r="C31" s="77" t="s">
        <v>633</v>
      </c>
      <c r="D31" s="355">
        <v>13968.75</v>
      </c>
      <c r="E31" s="355">
        <v>0</v>
      </c>
      <c r="F31" s="355">
        <v>0</v>
      </c>
      <c r="G31" s="355">
        <v>13968.75</v>
      </c>
      <c r="H31" s="356">
        <v>0</v>
      </c>
      <c r="I31" s="64"/>
      <c r="K31" s="80"/>
    </row>
    <row r="32" spans="1:11" ht="29.4" thickBot="1" x14ac:dyDescent="0.35">
      <c r="A32" s="64"/>
      <c r="B32" s="73">
        <v>24</v>
      </c>
      <c r="C32" s="77" t="s">
        <v>634</v>
      </c>
      <c r="D32" s="355">
        <v>505832.89</v>
      </c>
      <c r="E32" s="355">
        <v>0</v>
      </c>
      <c r="F32" s="355">
        <v>0</v>
      </c>
      <c r="G32" s="355">
        <v>505832.89</v>
      </c>
      <c r="H32" s="356">
        <v>146808.03</v>
      </c>
      <c r="I32" s="64"/>
      <c r="K32" s="80"/>
    </row>
    <row r="33" spans="1:11" ht="16.2" thickBot="1" x14ac:dyDescent="0.35">
      <c r="A33" s="64"/>
      <c r="B33" s="73">
        <v>25</v>
      </c>
      <c r="C33" s="77" t="s">
        <v>485</v>
      </c>
      <c r="D33" s="355">
        <v>1912255.99</v>
      </c>
      <c r="E33" s="355">
        <v>0</v>
      </c>
      <c r="F33" s="355">
        <v>1912255.99</v>
      </c>
      <c r="G33" s="355">
        <v>0</v>
      </c>
      <c r="H33" s="356">
        <v>0</v>
      </c>
      <c r="I33" s="64"/>
      <c r="K33" s="80"/>
    </row>
    <row r="34" spans="1:11" ht="16.2" thickBot="1" x14ac:dyDescent="0.35">
      <c r="A34" s="64"/>
      <c r="B34" s="73">
        <v>26</v>
      </c>
      <c r="C34" s="77" t="s">
        <v>635</v>
      </c>
      <c r="D34" s="355">
        <v>74673.61</v>
      </c>
      <c r="E34" s="355">
        <v>0</v>
      </c>
      <c r="F34" s="355">
        <v>0</v>
      </c>
      <c r="G34" s="355">
        <v>74673.61</v>
      </c>
      <c r="H34" s="356">
        <v>0</v>
      </c>
      <c r="I34" s="64"/>
      <c r="K34" s="80"/>
    </row>
    <row r="35" spans="1:11" ht="29.4" thickBot="1" x14ac:dyDescent="0.35">
      <c r="A35" s="64"/>
      <c r="B35" s="73">
        <v>27</v>
      </c>
      <c r="C35" s="77" t="s">
        <v>636</v>
      </c>
      <c r="D35" s="355">
        <v>11729.42</v>
      </c>
      <c r="E35" s="355">
        <v>0</v>
      </c>
      <c r="F35" s="355">
        <v>0</v>
      </c>
      <c r="G35" s="355">
        <v>11729.42</v>
      </c>
      <c r="H35" s="356">
        <v>0</v>
      </c>
      <c r="I35" s="64"/>
      <c r="K35" s="80"/>
    </row>
    <row r="36" spans="1:11" ht="29.4" thickBot="1" x14ac:dyDescent="0.35">
      <c r="A36" s="64"/>
      <c r="B36" s="73">
        <v>28</v>
      </c>
      <c r="C36" s="77" t="s">
        <v>637</v>
      </c>
      <c r="D36" s="355">
        <v>11409.23</v>
      </c>
      <c r="E36" s="355">
        <v>0</v>
      </c>
      <c r="F36" s="355">
        <v>0</v>
      </c>
      <c r="G36" s="355">
        <v>11409.23</v>
      </c>
      <c r="H36" s="356">
        <v>0</v>
      </c>
      <c r="I36" s="64"/>
      <c r="K36" s="80"/>
    </row>
    <row r="37" spans="1:11" ht="16.2" thickBot="1" x14ac:dyDescent="0.35">
      <c r="A37" s="64"/>
      <c r="B37" s="73">
        <v>29</v>
      </c>
      <c r="C37" s="77" t="s">
        <v>638</v>
      </c>
      <c r="D37" s="355">
        <v>40094.74</v>
      </c>
      <c r="E37" s="355">
        <v>0</v>
      </c>
      <c r="F37" s="355">
        <v>40094.74</v>
      </c>
      <c r="G37" s="355">
        <v>0</v>
      </c>
      <c r="H37" s="356">
        <v>0</v>
      </c>
      <c r="I37" s="64"/>
      <c r="K37" s="80"/>
    </row>
    <row r="38" spans="1:11" ht="16.2" thickBot="1" x14ac:dyDescent="0.35">
      <c r="A38" s="64"/>
      <c r="B38" s="73">
        <v>30</v>
      </c>
      <c r="C38" s="77" t="s">
        <v>639</v>
      </c>
      <c r="D38" s="355">
        <v>53507.17</v>
      </c>
      <c r="E38" s="355">
        <v>0</v>
      </c>
      <c r="F38" s="355">
        <v>0</v>
      </c>
      <c r="G38" s="355">
        <v>53507.17</v>
      </c>
      <c r="H38" s="356">
        <v>18779.439999999999</v>
      </c>
      <c r="I38" s="64"/>
      <c r="K38" s="80"/>
    </row>
    <row r="39" spans="1:11" ht="16.2" thickBot="1" x14ac:dyDescent="0.35">
      <c r="A39" s="64"/>
      <c r="B39" s="73">
        <v>31</v>
      </c>
      <c r="C39" s="77" t="s">
        <v>640</v>
      </c>
      <c r="D39" s="355">
        <v>29678.74</v>
      </c>
      <c r="E39" s="355">
        <v>44173.85</v>
      </c>
      <c r="F39" s="355">
        <v>29678.74</v>
      </c>
      <c r="G39" s="355">
        <v>44173.85</v>
      </c>
      <c r="H39" s="356">
        <v>0</v>
      </c>
      <c r="I39" s="64"/>
      <c r="K39" s="80"/>
    </row>
    <row r="40" spans="1:11" ht="16.2" thickBot="1" x14ac:dyDescent="0.35">
      <c r="A40" s="64"/>
      <c r="B40" s="73">
        <v>32</v>
      </c>
      <c r="C40" s="77" t="s">
        <v>641</v>
      </c>
      <c r="D40" s="355">
        <v>40270.28</v>
      </c>
      <c r="E40" s="355">
        <v>27423.96</v>
      </c>
      <c r="F40" s="355">
        <v>0</v>
      </c>
      <c r="G40" s="355">
        <v>67694.240000000005</v>
      </c>
      <c r="H40" s="356">
        <v>0</v>
      </c>
      <c r="I40" s="64"/>
      <c r="K40" s="80"/>
    </row>
    <row r="41" spans="1:11" ht="16.2" thickBot="1" x14ac:dyDescent="0.35">
      <c r="A41" s="64"/>
      <c r="B41" s="73">
        <v>33</v>
      </c>
      <c r="C41" s="77" t="s">
        <v>642</v>
      </c>
      <c r="D41" s="355">
        <v>53791.72</v>
      </c>
      <c r="E41" s="355">
        <v>0</v>
      </c>
      <c r="F41" s="355">
        <v>0</v>
      </c>
      <c r="G41" s="355">
        <v>53791.72</v>
      </c>
      <c r="H41" s="356">
        <v>0</v>
      </c>
      <c r="I41" s="64"/>
      <c r="K41" s="80"/>
    </row>
    <row r="42" spans="1:11" ht="16.2" thickBot="1" x14ac:dyDescent="0.35">
      <c r="A42" s="64"/>
      <c r="B42" s="73">
        <v>34</v>
      </c>
      <c r="C42" s="77" t="s">
        <v>643</v>
      </c>
      <c r="D42" s="355">
        <v>89041.9</v>
      </c>
      <c r="E42" s="355">
        <v>0</v>
      </c>
      <c r="F42" s="355">
        <v>0</v>
      </c>
      <c r="G42" s="355">
        <v>89041.9</v>
      </c>
      <c r="H42" s="356">
        <v>0</v>
      </c>
      <c r="I42" s="64"/>
      <c r="K42" s="80"/>
    </row>
    <row r="43" spans="1:11" ht="16.2" thickBot="1" x14ac:dyDescent="0.35">
      <c r="A43" s="64"/>
      <c r="B43" s="73">
        <v>35</v>
      </c>
      <c r="C43" s="77" t="s">
        <v>644</v>
      </c>
      <c r="D43" s="355">
        <v>138072.75</v>
      </c>
      <c r="E43" s="355">
        <v>0</v>
      </c>
      <c r="F43" s="355">
        <v>0</v>
      </c>
      <c r="G43" s="355">
        <v>138072.75</v>
      </c>
      <c r="H43" s="356">
        <v>0</v>
      </c>
      <c r="I43" s="64"/>
      <c r="K43" s="80"/>
    </row>
    <row r="44" spans="1:11" ht="16.2" thickBot="1" x14ac:dyDescent="0.35">
      <c r="A44" s="64"/>
      <c r="B44" s="73">
        <v>36</v>
      </c>
      <c r="C44" s="77" t="s">
        <v>645</v>
      </c>
      <c r="D44" s="355">
        <v>196620.37</v>
      </c>
      <c r="E44" s="355">
        <v>0</v>
      </c>
      <c r="F44" s="355">
        <v>0</v>
      </c>
      <c r="G44" s="355">
        <v>196620.37</v>
      </c>
      <c r="H44" s="356">
        <v>0</v>
      </c>
      <c r="I44" s="64"/>
      <c r="K44" s="80"/>
    </row>
    <row r="45" spans="1:11" ht="16.2" thickBot="1" x14ac:dyDescent="0.35">
      <c r="A45" s="64"/>
      <c r="B45" s="73">
        <v>37</v>
      </c>
      <c r="C45" s="77" t="s">
        <v>646</v>
      </c>
      <c r="D45" s="355">
        <v>54422.02</v>
      </c>
      <c r="E45" s="355">
        <v>0</v>
      </c>
      <c r="F45" s="355">
        <v>0</v>
      </c>
      <c r="G45" s="355">
        <v>54422.02</v>
      </c>
      <c r="H45" s="356">
        <v>0</v>
      </c>
      <c r="I45" s="64"/>
      <c r="K45" s="80"/>
    </row>
    <row r="46" spans="1:11" ht="16.2" thickBot="1" x14ac:dyDescent="0.35">
      <c r="A46" s="64"/>
      <c r="B46" s="73">
        <v>38</v>
      </c>
      <c r="C46" s="77" t="s">
        <v>647</v>
      </c>
      <c r="D46" s="355">
        <v>49653.59</v>
      </c>
      <c r="E46" s="355">
        <v>0</v>
      </c>
      <c r="F46" s="355">
        <v>0</v>
      </c>
      <c r="G46" s="355">
        <v>49653.59</v>
      </c>
      <c r="H46" s="356">
        <v>0</v>
      </c>
      <c r="I46" s="64"/>
      <c r="K46" s="80"/>
    </row>
    <row r="47" spans="1:11" ht="16.2" thickBot="1" x14ac:dyDescent="0.35">
      <c r="A47" s="64"/>
      <c r="B47" s="73">
        <v>39</v>
      </c>
      <c r="C47" s="77" t="s">
        <v>648</v>
      </c>
      <c r="D47" s="355">
        <v>14209.22</v>
      </c>
      <c r="E47" s="355">
        <v>0</v>
      </c>
      <c r="F47" s="355">
        <v>0</v>
      </c>
      <c r="G47" s="355">
        <v>14209.22</v>
      </c>
      <c r="H47" s="356">
        <v>0</v>
      </c>
      <c r="I47" s="64"/>
      <c r="K47" s="80"/>
    </row>
    <row r="48" spans="1:11" ht="16.2" thickBot="1" x14ac:dyDescent="0.35">
      <c r="A48" s="64"/>
      <c r="B48" s="73">
        <v>40</v>
      </c>
      <c r="C48" s="77" t="s">
        <v>649</v>
      </c>
      <c r="D48" s="355">
        <v>134691.68</v>
      </c>
      <c r="E48" s="355">
        <v>271259.2</v>
      </c>
      <c r="F48" s="355">
        <v>0</v>
      </c>
      <c r="G48" s="355">
        <v>405950.88</v>
      </c>
      <c r="H48" s="356">
        <v>211760.15</v>
      </c>
      <c r="I48" s="64"/>
      <c r="K48" s="80"/>
    </row>
    <row r="49" spans="1:11" ht="16.2" thickBot="1" x14ac:dyDescent="0.35">
      <c r="A49" s="64"/>
      <c r="B49" s="73">
        <v>41</v>
      </c>
      <c r="C49" s="77" t="s">
        <v>486</v>
      </c>
      <c r="D49" s="355">
        <v>71343.539999999994</v>
      </c>
      <c r="E49" s="355">
        <v>0</v>
      </c>
      <c r="F49" s="355">
        <v>0</v>
      </c>
      <c r="G49" s="355">
        <v>71343.539999999994</v>
      </c>
      <c r="H49" s="356">
        <v>0</v>
      </c>
      <c r="I49" s="64"/>
      <c r="K49" s="80"/>
    </row>
    <row r="50" spans="1:11" ht="16.2" thickBot="1" x14ac:dyDescent="0.35">
      <c r="A50" s="64"/>
      <c r="B50" s="73">
        <v>42</v>
      </c>
      <c r="C50" s="77" t="s">
        <v>650</v>
      </c>
      <c r="D50" s="355">
        <v>28204.61</v>
      </c>
      <c r="E50" s="355">
        <v>0</v>
      </c>
      <c r="F50" s="355">
        <v>0</v>
      </c>
      <c r="G50" s="355">
        <v>28204.61</v>
      </c>
      <c r="H50" s="356">
        <v>0</v>
      </c>
      <c r="I50" s="64"/>
      <c r="K50" s="80"/>
    </row>
    <row r="51" spans="1:11" ht="29.4" thickBot="1" x14ac:dyDescent="0.35">
      <c r="A51" s="64"/>
      <c r="B51" s="73">
        <v>43</v>
      </c>
      <c r="C51" s="77" t="s">
        <v>651</v>
      </c>
      <c r="D51" s="355">
        <v>28232</v>
      </c>
      <c r="E51" s="355">
        <v>0</v>
      </c>
      <c r="F51" s="355">
        <v>0</v>
      </c>
      <c r="G51" s="355">
        <v>28232</v>
      </c>
      <c r="H51" s="356">
        <v>2881.34</v>
      </c>
      <c r="I51" s="64"/>
      <c r="K51" s="80"/>
    </row>
    <row r="52" spans="1:11" ht="16.2" thickBot="1" x14ac:dyDescent="0.35">
      <c r="A52" s="64"/>
      <c r="B52" s="73">
        <v>44</v>
      </c>
      <c r="C52" s="77" t="s">
        <v>652</v>
      </c>
      <c r="D52" s="355">
        <v>12049.86</v>
      </c>
      <c r="E52" s="355">
        <v>0</v>
      </c>
      <c r="F52" s="355">
        <v>0</v>
      </c>
      <c r="G52" s="355">
        <v>12049.86</v>
      </c>
      <c r="H52" s="356">
        <v>0</v>
      </c>
      <c r="I52" s="64"/>
      <c r="K52" s="80"/>
    </row>
    <row r="53" spans="1:11" ht="29.4" thickBot="1" x14ac:dyDescent="0.35">
      <c r="A53" s="64"/>
      <c r="B53" s="73">
        <v>45</v>
      </c>
      <c r="C53" s="77" t="s">
        <v>653</v>
      </c>
      <c r="D53" s="355">
        <v>62433.55</v>
      </c>
      <c r="E53" s="355">
        <v>0</v>
      </c>
      <c r="F53" s="355">
        <v>0</v>
      </c>
      <c r="G53" s="355">
        <v>62433.55</v>
      </c>
      <c r="H53" s="356">
        <v>17740.09</v>
      </c>
      <c r="I53" s="64"/>
      <c r="K53" s="80"/>
    </row>
    <row r="54" spans="1:11" ht="16.2" thickBot="1" x14ac:dyDescent="0.35">
      <c r="A54" s="64"/>
      <c r="B54" s="73">
        <v>46</v>
      </c>
      <c r="C54" s="77" t="s">
        <v>654</v>
      </c>
      <c r="D54" s="355">
        <v>774381.55</v>
      </c>
      <c r="E54" s="355">
        <v>209406.2</v>
      </c>
      <c r="F54" s="355">
        <v>0</v>
      </c>
      <c r="G54" s="355">
        <v>983787.75</v>
      </c>
      <c r="H54" s="356">
        <v>554727.15</v>
      </c>
      <c r="I54" s="64"/>
      <c r="K54" s="80"/>
    </row>
    <row r="55" spans="1:11" ht="29.4" thickBot="1" x14ac:dyDescent="0.35">
      <c r="A55" s="64"/>
      <c r="B55" s="73">
        <v>47</v>
      </c>
      <c r="C55" s="77" t="s">
        <v>655</v>
      </c>
      <c r="D55" s="355">
        <v>37008.370000000003</v>
      </c>
      <c r="E55" s="355">
        <v>0</v>
      </c>
      <c r="F55" s="355">
        <v>0</v>
      </c>
      <c r="G55" s="355">
        <v>37008.370000000003</v>
      </c>
      <c r="H55" s="356">
        <v>0</v>
      </c>
      <c r="I55" s="64"/>
      <c r="K55" s="80"/>
    </row>
    <row r="56" spans="1:11" ht="27.6" customHeight="1" thickBot="1" x14ac:dyDescent="0.35">
      <c r="A56" s="93"/>
      <c r="B56" s="188"/>
      <c r="C56" s="296" t="s">
        <v>89</v>
      </c>
      <c r="D56" s="357">
        <v>15396299.460000001</v>
      </c>
      <c r="E56" s="357">
        <v>631231.67000000004</v>
      </c>
      <c r="F56" s="357">
        <v>5212132.93</v>
      </c>
      <c r="G56" s="357">
        <v>10815398.199999999</v>
      </c>
      <c r="H56" s="358">
        <v>3822712.04</v>
      </c>
      <c r="I56" s="93"/>
      <c r="K56" s="80"/>
    </row>
    <row r="57" spans="1:11" ht="1.2" customHeight="1" thickBot="1" x14ac:dyDescent="0.35">
      <c r="A57" s="64"/>
      <c r="B57" s="194"/>
      <c r="C57" s="299"/>
      <c r="D57" s="196"/>
      <c r="E57" s="196"/>
      <c r="F57" s="196"/>
      <c r="G57" s="196"/>
      <c r="H57" s="197"/>
      <c r="I57" s="93"/>
      <c r="K57" s="80"/>
    </row>
    <row r="58" spans="1:11" ht="15" thickTop="1" x14ac:dyDescent="0.3">
      <c r="B58" s="94"/>
      <c r="C58" s="94"/>
      <c r="D58" s="94"/>
      <c r="E58" s="94"/>
      <c r="F58" s="94"/>
      <c r="G58" s="94"/>
      <c r="H58" s="94"/>
    </row>
    <row r="60" spans="1:11" x14ac:dyDescent="0.3">
      <c r="C60" s="95" t="s">
        <v>90</v>
      </c>
      <c r="D60" s="95"/>
      <c r="E60" s="95" t="s">
        <v>91</v>
      </c>
      <c r="F60" s="95"/>
      <c r="G60" s="443" t="s">
        <v>122</v>
      </c>
      <c r="H60" s="443"/>
    </row>
    <row r="61" spans="1:11" ht="34.799999999999997" customHeight="1" x14ac:dyDescent="0.3">
      <c r="C61" s="97" t="s">
        <v>74</v>
      </c>
      <c r="D61" s="98"/>
      <c r="E61" s="97" t="s">
        <v>75</v>
      </c>
      <c r="F61" s="98"/>
      <c r="G61" s="470" t="s">
        <v>76</v>
      </c>
      <c r="H61" s="470"/>
    </row>
    <row r="62" spans="1:11" x14ac:dyDescent="0.3">
      <c r="D62" s="80"/>
      <c r="E62" s="80"/>
      <c r="F62" s="80"/>
      <c r="G62" s="80"/>
      <c r="H62" s="80"/>
    </row>
    <row r="76" spans="1:9" ht="16.2" customHeight="1" x14ac:dyDescent="0.3"/>
    <row r="77" spans="1:9" x14ac:dyDescent="0.3">
      <c r="A77" s="64"/>
      <c r="B77" s="103"/>
      <c r="C77" s="103"/>
      <c r="D77" s="103"/>
      <c r="E77" s="103"/>
      <c r="F77" s="103"/>
      <c r="G77" s="103"/>
      <c r="H77" s="103"/>
      <c r="I77" s="64"/>
    </row>
  </sheetData>
  <mergeCells count="4">
    <mergeCell ref="B2:C3"/>
    <mergeCell ref="B5:H5"/>
    <mergeCell ref="G60:H60"/>
    <mergeCell ref="G61:H61"/>
  </mergeCells>
  <pageMargins left="0.31496062992125984" right="0.31496062992125984" top="0.74803149606299213" bottom="0.74803149606299213" header="0.31496062992125984" footer="0.31496062992125984"/>
  <pageSetup scale="61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showGridLines="0" showOutlineSymbols="0" topLeftCell="A4" workbookViewId="0">
      <selection activeCell="J15" sqref="J15"/>
    </sheetView>
  </sheetViews>
  <sheetFormatPr defaultColWidth="9.109375" defaultRowHeight="14.4" x14ac:dyDescent="0.3"/>
  <cols>
    <col min="1" max="2" width="4.44140625" style="67" customWidth="1"/>
    <col min="3" max="3" width="36.332031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64"/>
      <c r="B2" s="473" t="s">
        <v>422</v>
      </c>
      <c r="C2" s="473"/>
      <c r="D2" s="65"/>
      <c r="E2" s="65"/>
      <c r="F2" s="65"/>
      <c r="G2" s="65"/>
      <c r="H2" s="66"/>
      <c r="I2" s="64"/>
    </row>
    <row r="3" spans="1:9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9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9" ht="19.2" customHeight="1" x14ac:dyDescent="0.3">
      <c r="A5" s="64"/>
      <c r="B5" s="474" t="s">
        <v>120</v>
      </c>
      <c r="C5" s="474"/>
      <c r="D5" s="474"/>
      <c r="E5" s="474"/>
      <c r="F5" s="474"/>
      <c r="G5" s="474"/>
      <c r="H5" s="474"/>
      <c r="I5" s="64"/>
    </row>
    <row r="6" spans="1:9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9" ht="30" thickTop="1" thickBot="1" x14ac:dyDescent="0.35">
      <c r="B7" s="69" t="s">
        <v>78</v>
      </c>
      <c r="C7" s="70" t="s">
        <v>121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9" s="301" customFormat="1" ht="11.4" customHeight="1" thickBot="1" x14ac:dyDescent="0.35">
      <c r="A8" s="300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300"/>
    </row>
    <row r="9" spans="1:9" ht="43.8" thickBot="1" x14ac:dyDescent="0.35">
      <c r="A9" s="64"/>
      <c r="B9" s="73">
        <v>1</v>
      </c>
      <c r="C9" s="77" t="s">
        <v>656</v>
      </c>
      <c r="D9" s="78">
        <v>1647087.88</v>
      </c>
      <c r="E9" s="78">
        <v>0</v>
      </c>
      <c r="F9" s="78">
        <v>1647087.88</v>
      </c>
      <c r="G9" s="78">
        <v>0</v>
      </c>
      <c r="H9" s="79">
        <v>0</v>
      </c>
      <c r="I9" s="64"/>
    </row>
    <row r="10" spans="1:9" ht="43.8" thickBot="1" x14ac:dyDescent="0.35">
      <c r="A10" s="64"/>
      <c r="B10" s="73">
        <v>2</v>
      </c>
      <c r="C10" s="77" t="s">
        <v>372</v>
      </c>
      <c r="D10" s="78">
        <v>189356.17</v>
      </c>
      <c r="E10" s="78">
        <v>0</v>
      </c>
      <c r="F10" s="78">
        <v>189356.17</v>
      </c>
      <c r="G10" s="78">
        <v>0</v>
      </c>
      <c r="H10" s="79">
        <v>0</v>
      </c>
      <c r="I10" s="64"/>
    </row>
    <row r="11" spans="1:9" ht="16.2" thickBot="1" x14ac:dyDescent="0.35">
      <c r="A11" s="64"/>
      <c r="B11" s="73">
        <v>3</v>
      </c>
      <c r="C11" s="77" t="s">
        <v>555</v>
      </c>
      <c r="D11" s="78">
        <v>1414242.69</v>
      </c>
      <c r="E11" s="78">
        <v>0</v>
      </c>
      <c r="F11" s="78">
        <v>1414242.69</v>
      </c>
      <c r="G11" s="78">
        <v>0</v>
      </c>
      <c r="H11" s="79">
        <v>0</v>
      </c>
      <c r="I11" s="64"/>
    </row>
    <row r="12" spans="1:9" ht="16.2" thickBot="1" x14ac:dyDescent="0.35">
      <c r="A12" s="64"/>
      <c r="B12" s="73">
        <v>4</v>
      </c>
      <c r="C12" s="77" t="s">
        <v>557</v>
      </c>
      <c r="D12" s="78">
        <v>971013.07</v>
      </c>
      <c r="E12" s="78">
        <v>0</v>
      </c>
      <c r="F12" s="78">
        <v>971013.07</v>
      </c>
      <c r="G12" s="78">
        <v>0</v>
      </c>
      <c r="H12" s="79">
        <v>0</v>
      </c>
      <c r="I12" s="64"/>
    </row>
    <row r="13" spans="1:9" ht="16.2" thickBot="1" x14ac:dyDescent="0.35">
      <c r="A13" s="64"/>
      <c r="B13" s="73">
        <v>5</v>
      </c>
      <c r="C13" s="77" t="s">
        <v>558</v>
      </c>
      <c r="D13" s="78">
        <v>1162311.6299999999</v>
      </c>
      <c r="E13" s="78">
        <v>0</v>
      </c>
      <c r="F13" s="78">
        <v>1162311.6299999999</v>
      </c>
      <c r="G13" s="78">
        <v>0</v>
      </c>
      <c r="H13" s="79">
        <v>0</v>
      </c>
      <c r="I13" s="64"/>
    </row>
    <row r="14" spans="1:9" ht="16.2" thickBot="1" x14ac:dyDescent="0.35">
      <c r="A14" s="64"/>
      <c r="B14" s="73">
        <v>6</v>
      </c>
      <c r="C14" s="77" t="s">
        <v>559</v>
      </c>
      <c r="D14" s="78">
        <v>1006048.6</v>
      </c>
      <c r="E14" s="78">
        <v>0</v>
      </c>
      <c r="F14" s="78">
        <v>1006048.6</v>
      </c>
      <c r="G14" s="78">
        <v>0</v>
      </c>
      <c r="H14" s="79">
        <v>0</v>
      </c>
      <c r="I14" s="64"/>
    </row>
    <row r="15" spans="1:9" ht="29.4" thickBot="1" x14ac:dyDescent="0.35">
      <c r="A15" s="64"/>
      <c r="B15" s="73">
        <v>7</v>
      </c>
      <c r="C15" s="77" t="s">
        <v>560</v>
      </c>
      <c r="D15" s="78">
        <v>214894.21</v>
      </c>
      <c r="E15" s="78">
        <v>0</v>
      </c>
      <c r="F15" s="78">
        <v>214894.21</v>
      </c>
      <c r="G15" s="78">
        <v>0</v>
      </c>
      <c r="H15" s="79">
        <v>0</v>
      </c>
      <c r="I15" s="64"/>
    </row>
    <row r="16" spans="1:9" ht="25.2" customHeight="1" thickBot="1" x14ac:dyDescent="0.35">
      <c r="A16" s="93"/>
      <c r="B16" s="188"/>
      <c r="C16" s="296" t="s">
        <v>89</v>
      </c>
      <c r="D16" s="297">
        <v>6604954.25</v>
      </c>
      <c r="E16" s="297">
        <v>0</v>
      </c>
      <c r="F16" s="297">
        <v>6604954.25</v>
      </c>
      <c r="G16" s="297">
        <v>0</v>
      </c>
      <c r="H16" s="298">
        <v>0</v>
      </c>
      <c r="I16" s="93"/>
    </row>
    <row r="17" spans="1:9" ht="0.6" customHeight="1" thickBot="1" x14ac:dyDescent="0.35">
      <c r="A17" s="64"/>
      <c r="B17" s="194"/>
      <c r="C17" s="302"/>
      <c r="D17" s="196"/>
      <c r="E17" s="196"/>
      <c r="F17" s="196"/>
      <c r="G17" s="196"/>
      <c r="H17" s="197"/>
      <c r="I17" s="93"/>
    </row>
    <row r="18" spans="1:9" ht="15" thickTop="1" x14ac:dyDescent="0.3">
      <c r="B18" s="94"/>
      <c r="C18" s="94"/>
      <c r="D18" s="94"/>
      <c r="E18" s="94"/>
      <c r="F18" s="94"/>
      <c r="G18" s="94"/>
      <c r="H18" s="94"/>
    </row>
    <row r="20" spans="1:9" x14ac:dyDescent="0.3">
      <c r="C20" s="95" t="s">
        <v>90</v>
      </c>
      <c r="D20" s="95"/>
      <c r="E20" s="95" t="s">
        <v>91</v>
      </c>
      <c r="F20" s="95"/>
      <c r="G20" s="443" t="s">
        <v>122</v>
      </c>
      <c r="H20" s="443"/>
    </row>
    <row r="21" spans="1:9" ht="34.799999999999997" customHeight="1" x14ac:dyDescent="0.3">
      <c r="C21" s="97" t="s">
        <v>74</v>
      </c>
      <c r="D21" s="98"/>
      <c r="E21" s="97" t="s">
        <v>75</v>
      </c>
      <c r="F21" s="98"/>
      <c r="G21" s="470" t="s">
        <v>76</v>
      </c>
      <c r="H21" s="470"/>
    </row>
    <row r="36" spans="1:9" ht="16.2" customHeight="1" x14ac:dyDescent="0.3"/>
    <row r="37" spans="1:9" x14ac:dyDescent="0.3">
      <c r="A37" s="64"/>
      <c r="B37" s="103"/>
      <c r="C37" s="103"/>
      <c r="D37" s="103"/>
      <c r="E37" s="103"/>
      <c r="F37" s="103"/>
      <c r="G37" s="103"/>
      <c r="H37" s="103"/>
      <c r="I37" s="64"/>
    </row>
  </sheetData>
  <mergeCells count="4">
    <mergeCell ref="B2:C3"/>
    <mergeCell ref="B5:H5"/>
    <mergeCell ref="G20:H20"/>
    <mergeCell ref="G21:H21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showGridLines="0" showOutlineSymbols="0" topLeftCell="A22" zoomScale="90" workbookViewId="0">
      <selection activeCell="U13" sqref="U13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5.44140625" style="67" customWidth="1"/>
    <col min="5" max="5" width="10" style="67" bestFit="1" customWidth="1"/>
    <col min="6" max="6" width="12.88671875" style="67" customWidth="1"/>
    <col min="7" max="7" width="15.33203125" style="67" customWidth="1"/>
    <col min="8" max="8" width="10.8867187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0.77734375" style="67" customWidth="1"/>
    <col min="13" max="13" width="16.6640625" style="67" customWidth="1"/>
    <col min="14" max="14" width="15.109375" style="67" customWidth="1"/>
    <col min="15" max="15" width="15" style="67" customWidth="1"/>
    <col min="16" max="16" width="1.5546875" style="67" customWidth="1"/>
    <col min="17" max="17" width="1.6640625" style="67" customWidth="1"/>
    <col min="18" max="18" width="16.5546875" style="67" bestFit="1" customWidth="1"/>
    <col min="19" max="19" width="14.88671875" style="67" bestFit="1" customWidth="1"/>
    <col min="20" max="16384" width="9.109375" style="67"/>
  </cols>
  <sheetData>
    <row r="2" spans="2:19" x14ac:dyDescent="0.3">
      <c r="B2" s="455" t="s">
        <v>423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812631518.59000003</v>
      </c>
      <c r="E8" s="174">
        <v>0</v>
      </c>
      <c r="F8" s="174">
        <v>175808.7</v>
      </c>
      <c r="G8" s="174">
        <v>254798177.50999999</v>
      </c>
      <c r="H8" s="174">
        <v>0</v>
      </c>
      <c r="I8" s="174">
        <v>0</v>
      </c>
      <c r="J8" s="174">
        <v>287858.36</v>
      </c>
      <c r="K8" s="174">
        <v>442314.25</v>
      </c>
      <c r="L8" s="174">
        <v>0</v>
      </c>
      <c r="M8" s="175">
        <v>1066875332.1900001</v>
      </c>
      <c r="N8" s="174">
        <v>102006531.14</v>
      </c>
      <c r="O8" s="176">
        <v>964868801.04999995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612168879.40999997</v>
      </c>
      <c r="E9" s="174">
        <v>0</v>
      </c>
      <c r="F9" s="174">
        <v>0</v>
      </c>
      <c r="G9" s="174">
        <v>251370710.00999999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863539589.41999996</v>
      </c>
      <c r="N9" s="174">
        <v>0</v>
      </c>
      <c r="O9" s="176">
        <v>863539589.41999996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184160345.16999999</v>
      </c>
      <c r="E11" s="174">
        <v>0</v>
      </c>
      <c r="F11" s="174">
        <v>0</v>
      </c>
      <c r="G11" s="174">
        <v>1805205.39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185965550.56</v>
      </c>
      <c r="N11" s="174">
        <v>88704289.180000007</v>
      </c>
      <c r="O11" s="176">
        <v>97261261.379999995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3474721.17</v>
      </c>
      <c r="E12" s="174">
        <v>0</v>
      </c>
      <c r="F12" s="174">
        <v>63446.94</v>
      </c>
      <c r="G12" s="174">
        <v>547132.94999999995</v>
      </c>
      <c r="H12" s="174">
        <v>0</v>
      </c>
      <c r="I12" s="174">
        <v>0</v>
      </c>
      <c r="J12" s="174">
        <v>193575.56</v>
      </c>
      <c r="K12" s="174">
        <v>19671.009999999998</v>
      </c>
      <c r="L12" s="174">
        <v>0</v>
      </c>
      <c r="M12" s="175">
        <v>3872054.49</v>
      </c>
      <c r="N12" s="174">
        <v>3231566.49</v>
      </c>
      <c r="O12" s="176">
        <v>640488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3670358.47</v>
      </c>
      <c r="E13" s="174">
        <v>0</v>
      </c>
      <c r="F13" s="174">
        <v>3149</v>
      </c>
      <c r="G13" s="174">
        <v>839478.47</v>
      </c>
      <c r="H13" s="174">
        <v>0</v>
      </c>
      <c r="I13" s="174">
        <v>0</v>
      </c>
      <c r="J13" s="174">
        <v>10174</v>
      </c>
      <c r="K13" s="174">
        <v>0</v>
      </c>
      <c r="L13" s="174">
        <v>0</v>
      </c>
      <c r="M13" s="175">
        <v>4502811.9400000004</v>
      </c>
      <c r="N13" s="174">
        <v>2177161.4300000002</v>
      </c>
      <c r="O13" s="176">
        <v>2325650.5099999998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9157214.3699999992</v>
      </c>
      <c r="E14" s="174">
        <v>0</v>
      </c>
      <c r="F14" s="174">
        <v>109212.76</v>
      </c>
      <c r="G14" s="174">
        <v>235650.69</v>
      </c>
      <c r="H14" s="174">
        <v>0</v>
      </c>
      <c r="I14" s="174">
        <v>0</v>
      </c>
      <c r="J14" s="174">
        <v>84108.800000000003</v>
      </c>
      <c r="K14" s="174">
        <v>422643.24</v>
      </c>
      <c r="L14" s="174">
        <v>0</v>
      </c>
      <c r="M14" s="175">
        <v>8995325.7799999993</v>
      </c>
      <c r="N14" s="174">
        <v>7893514.04</v>
      </c>
      <c r="O14" s="176">
        <v>1101811.74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4166031.35</v>
      </c>
      <c r="E15" s="174">
        <v>0</v>
      </c>
      <c r="F15" s="174">
        <v>2300889.48</v>
      </c>
      <c r="G15" s="174">
        <v>1511183.74</v>
      </c>
      <c r="H15" s="174">
        <v>0</v>
      </c>
      <c r="I15" s="174">
        <v>0</v>
      </c>
      <c r="J15" s="174">
        <v>0</v>
      </c>
      <c r="K15" s="174">
        <v>2972927.78</v>
      </c>
      <c r="L15" s="174">
        <v>0</v>
      </c>
      <c r="M15" s="175">
        <v>5005176.79</v>
      </c>
      <c r="N15" s="174">
        <v>0</v>
      </c>
      <c r="O15" s="176">
        <v>5005176.79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1:19" ht="20.399999999999999" customHeight="1" thickBot="1" x14ac:dyDescent="0.35">
      <c r="B17" s="177" t="s">
        <v>22</v>
      </c>
      <c r="C17" s="173" t="s">
        <v>65</v>
      </c>
      <c r="D17" s="174">
        <v>323685.84000000003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4999.5600000000004</v>
      </c>
      <c r="L17" s="174">
        <v>0</v>
      </c>
      <c r="M17" s="175">
        <v>318686.28000000003</v>
      </c>
      <c r="N17" s="174">
        <v>318686.28000000003</v>
      </c>
      <c r="O17" s="176">
        <v>0</v>
      </c>
      <c r="R17" s="80"/>
      <c r="S17" s="80"/>
    </row>
    <row r="18" spans="1:19" ht="22.2" customHeight="1" thickBot="1" x14ac:dyDescent="0.35">
      <c r="B18" s="461" t="s">
        <v>66</v>
      </c>
      <c r="C18" s="462"/>
      <c r="D18" s="175">
        <v>817121235.77999997</v>
      </c>
      <c r="E18" s="175">
        <v>0</v>
      </c>
      <c r="F18" s="175">
        <v>2476698.1800000002</v>
      </c>
      <c r="G18" s="175">
        <v>256309361.25</v>
      </c>
      <c r="H18" s="175">
        <v>0</v>
      </c>
      <c r="I18" s="175">
        <v>0</v>
      </c>
      <c r="J18" s="175">
        <v>287858.36</v>
      </c>
      <c r="K18" s="175">
        <v>3420241.59</v>
      </c>
      <c r="L18" s="175">
        <v>0</v>
      </c>
      <c r="M18" s="175">
        <v>1072199195.26</v>
      </c>
      <c r="N18" s="175">
        <v>102325217.42</v>
      </c>
      <c r="O18" s="176">
        <v>969873977.84000003</v>
      </c>
      <c r="R18" s="80"/>
      <c r="S18" s="80"/>
    </row>
    <row r="19" spans="1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252916279.34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1:19" ht="6" customHeight="1" thickTop="1" x14ac:dyDescent="0.3"/>
    <row r="21" spans="1:19" ht="9.6" customHeight="1" x14ac:dyDescent="0.3">
      <c r="B21" s="181" t="s">
        <v>69</v>
      </c>
    </row>
    <row r="22" spans="1:19" ht="10.8" customHeight="1" x14ac:dyDescent="0.3">
      <c r="B22" s="181" t="s">
        <v>70</v>
      </c>
    </row>
    <row r="23" spans="1:19" ht="10.199999999999999" customHeight="1" x14ac:dyDescent="0.3">
      <c r="B23" s="181" t="s">
        <v>71</v>
      </c>
    </row>
    <row r="24" spans="1:19" ht="38.4" customHeight="1" x14ac:dyDescent="0.3">
      <c r="M24" s="80">
        <f>M18-D18</f>
        <v>255077959.48000002</v>
      </c>
    </row>
    <row r="25" spans="1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1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  <row r="28" spans="1:19" x14ac:dyDescent="0.3">
      <c r="A28" s="101"/>
    </row>
    <row r="29" spans="1:19" x14ac:dyDescent="0.3">
      <c r="A29" s="102"/>
    </row>
    <row r="30" spans="1:19" x14ac:dyDescent="0.3">
      <c r="B30" s="285"/>
    </row>
    <row r="31" spans="1:19" x14ac:dyDescent="0.3">
      <c r="C31" s="101"/>
    </row>
    <row r="32" spans="1:19" x14ac:dyDescent="0.3">
      <c r="C32" s="101"/>
    </row>
    <row r="33" spans="1:3" x14ac:dyDescent="0.3">
      <c r="B33" s="285"/>
    </row>
    <row r="34" spans="1:3" x14ac:dyDescent="0.3">
      <c r="C34" s="101"/>
    </row>
    <row r="35" spans="1:3" x14ac:dyDescent="0.3">
      <c r="C35" s="101"/>
    </row>
    <row r="36" spans="1:3" x14ac:dyDescent="0.3">
      <c r="C36" s="101"/>
    </row>
    <row r="37" spans="1:3" x14ac:dyDescent="0.3">
      <c r="A37" s="102"/>
    </row>
    <row r="38" spans="1:3" x14ac:dyDescent="0.3">
      <c r="B38" s="285"/>
    </row>
    <row r="39" spans="1:3" x14ac:dyDescent="0.3">
      <c r="C39" s="101"/>
    </row>
    <row r="40" spans="1:3" x14ac:dyDescent="0.3">
      <c r="C40" s="101"/>
    </row>
    <row r="41" spans="1:3" x14ac:dyDescent="0.3">
      <c r="B41" s="101"/>
    </row>
    <row r="42" spans="1:3" x14ac:dyDescent="0.3">
      <c r="C42" s="101"/>
    </row>
    <row r="43" spans="1:3" x14ac:dyDescent="0.3">
      <c r="C43" s="101"/>
    </row>
    <row r="44" spans="1:3" x14ac:dyDescent="0.3">
      <c r="C44" s="101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showGridLines="0" showOutlineSymbols="0" workbookViewId="0">
      <selection activeCell="F17" sqref="F17"/>
    </sheetView>
  </sheetViews>
  <sheetFormatPr defaultColWidth="9.109375" defaultRowHeight="14.4" x14ac:dyDescent="0.3"/>
  <cols>
    <col min="1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64"/>
      <c r="B2" s="473" t="s">
        <v>423</v>
      </c>
      <c r="C2" s="473"/>
      <c r="D2" s="65"/>
      <c r="E2" s="65"/>
      <c r="F2" s="65"/>
      <c r="G2" s="65"/>
      <c r="H2" s="66"/>
      <c r="I2" s="64"/>
    </row>
    <row r="3" spans="1:9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9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9" ht="19.2" customHeight="1" x14ac:dyDescent="0.3">
      <c r="A5" s="64"/>
      <c r="B5" s="474" t="s">
        <v>120</v>
      </c>
      <c r="C5" s="474"/>
      <c r="D5" s="474"/>
      <c r="E5" s="474"/>
      <c r="F5" s="474"/>
      <c r="G5" s="474"/>
      <c r="H5" s="474"/>
      <c r="I5" s="64"/>
    </row>
    <row r="6" spans="1:9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9" ht="30" thickTop="1" thickBot="1" x14ac:dyDescent="0.35">
      <c r="B7" s="69" t="s">
        <v>78</v>
      </c>
      <c r="C7" s="70" t="s">
        <v>121</v>
      </c>
      <c r="D7" s="71" t="s">
        <v>80</v>
      </c>
      <c r="E7" s="71" t="s">
        <v>40</v>
      </c>
      <c r="F7" s="71" t="s">
        <v>41</v>
      </c>
      <c r="G7" s="71" t="s">
        <v>81</v>
      </c>
      <c r="H7" s="72" t="s">
        <v>82</v>
      </c>
    </row>
    <row r="8" spans="1:9" s="301" customFormat="1" ht="11.4" customHeight="1" thickBot="1" x14ac:dyDescent="0.35">
      <c r="A8" s="300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300"/>
    </row>
    <row r="9" spans="1:9" ht="29.4" thickBot="1" x14ac:dyDescent="0.35">
      <c r="A9" s="64"/>
      <c r="B9" s="73">
        <v>1</v>
      </c>
      <c r="C9" s="77" t="s">
        <v>657</v>
      </c>
      <c r="D9" s="78">
        <v>2194835.14</v>
      </c>
      <c r="E9" s="78">
        <v>0</v>
      </c>
      <c r="F9" s="78">
        <v>0</v>
      </c>
      <c r="G9" s="78">
        <v>2194835.14</v>
      </c>
      <c r="H9" s="79">
        <v>1553197.42</v>
      </c>
      <c r="I9" s="64"/>
    </row>
    <row r="10" spans="1:9" ht="29.4" thickBot="1" x14ac:dyDescent="0.35">
      <c r="A10" s="64"/>
      <c r="B10" s="73">
        <v>2</v>
      </c>
      <c r="C10" s="77" t="s">
        <v>658</v>
      </c>
      <c r="D10" s="78">
        <v>337235.44</v>
      </c>
      <c r="E10" s="78">
        <v>0</v>
      </c>
      <c r="F10" s="78">
        <v>0</v>
      </c>
      <c r="G10" s="78">
        <v>337235.44</v>
      </c>
      <c r="H10" s="79">
        <v>197423.68</v>
      </c>
      <c r="I10" s="64"/>
    </row>
    <row r="11" spans="1:9" ht="27" customHeight="1" thickBot="1" x14ac:dyDescent="0.35">
      <c r="A11" s="93"/>
      <c r="B11" s="188"/>
      <c r="C11" s="296" t="s">
        <v>89</v>
      </c>
      <c r="D11" s="297">
        <v>2532070.58</v>
      </c>
      <c r="E11" s="297">
        <v>0</v>
      </c>
      <c r="F11" s="297">
        <v>0</v>
      </c>
      <c r="G11" s="297">
        <v>2532070.58</v>
      </c>
      <c r="H11" s="298">
        <v>1750621.1</v>
      </c>
      <c r="I11" s="93"/>
    </row>
    <row r="12" spans="1:9" ht="0.6" customHeight="1" thickBot="1" x14ac:dyDescent="0.35">
      <c r="A12" s="64"/>
      <c r="B12" s="194"/>
      <c r="C12" s="302"/>
      <c r="D12" s="196"/>
      <c r="E12" s="196"/>
      <c r="F12" s="196"/>
      <c r="G12" s="196"/>
      <c r="H12" s="197"/>
      <c r="I12" s="93"/>
    </row>
    <row r="13" spans="1:9" ht="15" thickTop="1" x14ac:dyDescent="0.3">
      <c r="B13" s="94"/>
      <c r="C13" s="94"/>
      <c r="D13" s="94"/>
      <c r="E13" s="94"/>
      <c r="F13" s="94"/>
      <c r="G13" s="94"/>
      <c r="H13" s="94"/>
    </row>
    <row r="15" spans="1:9" x14ac:dyDescent="0.3">
      <c r="C15" s="95" t="s">
        <v>90</v>
      </c>
      <c r="D15" s="95"/>
      <c r="E15" s="95" t="s">
        <v>91</v>
      </c>
      <c r="F15" s="95"/>
      <c r="G15" s="443" t="s">
        <v>122</v>
      </c>
      <c r="H15" s="443"/>
    </row>
    <row r="16" spans="1:9" ht="34.799999999999997" customHeight="1" x14ac:dyDescent="0.3">
      <c r="C16" s="97" t="s">
        <v>74</v>
      </c>
      <c r="D16" s="98"/>
      <c r="E16" s="97" t="s">
        <v>75</v>
      </c>
      <c r="F16" s="98"/>
      <c r="G16" s="470" t="s">
        <v>76</v>
      </c>
      <c r="H16" s="470"/>
    </row>
    <row r="31" spans="1:9" ht="16.2" customHeight="1" x14ac:dyDescent="0.3"/>
    <row r="32" spans="1:9" x14ac:dyDescent="0.3">
      <c r="A32" s="64"/>
      <c r="B32" s="103"/>
      <c r="C32" s="103"/>
      <c r="D32" s="103"/>
      <c r="E32" s="103"/>
      <c r="F32" s="103"/>
      <c r="G32" s="103"/>
      <c r="H32" s="103"/>
      <c r="I32" s="64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showGridLines="0" showOutlineSymbols="0" workbookViewId="0">
      <selection activeCell="I23" sqref="I23"/>
    </sheetView>
  </sheetViews>
  <sheetFormatPr defaultColWidth="9.109375" defaultRowHeight="14.4" x14ac:dyDescent="0.3"/>
  <cols>
    <col min="1" max="2" width="4.44140625" style="48" customWidth="1"/>
    <col min="3" max="3" width="39.44140625" style="48" customWidth="1"/>
    <col min="4" max="4" width="18.88671875" style="48" customWidth="1"/>
    <col min="5" max="5" width="18.5546875" style="48" customWidth="1"/>
    <col min="6" max="6" width="17.5546875" style="48" customWidth="1"/>
    <col min="7" max="7" width="18.77734375" style="48" customWidth="1"/>
    <col min="8" max="8" width="4.88671875" style="48" customWidth="1"/>
    <col min="9" max="16384" width="9.109375" style="48"/>
  </cols>
  <sheetData>
    <row r="2" spans="1:10" x14ac:dyDescent="0.3">
      <c r="A2" s="104"/>
      <c r="B2" s="104"/>
      <c r="C2" s="104"/>
      <c r="D2" s="104"/>
      <c r="E2" s="104"/>
      <c r="F2" s="104"/>
      <c r="G2" s="104"/>
      <c r="H2" s="104"/>
    </row>
    <row r="3" spans="1:10" ht="24.6" customHeight="1" x14ac:dyDescent="0.3">
      <c r="A3" s="104"/>
      <c r="B3" s="448" t="s">
        <v>93</v>
      </c>
      <c r="C3" s="448"/>
      <c r="D3" s="448"/>
      <c r="E3" s="448"/>
      <c r="F3" s="448"/>
      <c r="G3" s="448"/>
      <c r="H3" s="104"/>
    </row>
    <row r="4" spans="1:10" ht="3.6" customHeight="1" thickBot="1" x14ac:dyDescent="0.35">
      <c r="A4" s="104"/>
      <c r="B4" s="105"/>
      <c r="C4" s="105"/>
      <c r="D4" s="105"/>
      <c r="E4" s="105"/>
      <c r="F4" s="105"/>
      <c r="G4" s="106"/>
      <c r="H4" s="104"/>
    </row>
    <row r="5" spans="1:10" ht="15.6" thickTop="1" thickBot="1" x14ac:dyDescent="0.35">
      <c r="A5" s="104"/>
      <c r="B5" s="449" t="s">
        <v>78</v>
      </c>
      <c r="C5" s="407" t="s">
        <v>94</v>
      </c>
      <c r="D5" s="451" t="s">
        <v>95</v>
      </c>
      <c r="E5" s="451"/>
      <c r="F5" s="107" t="s">
        <v>96</v>
      </c>
      <c r="G5" s="108" t="s">
        <v>6</v>
      </c>
      <c r="H5" s="104"/>
    </row>
    <row r="6" spans="1:10" ht="15" thickBot="1" x14ac:dyDescent="0.35">
      <c r="A6" s="104"/>
      <c r="B6" s="450"/>
      <c r="C6" s="408"/>
      <c r="D6" s="109" t="s">
        <v>9</v>
      </c>
      <c r="E6" s="109" t="s">
        <v>10</v>
      </c>
      <c r="F6" s="109" t="s">
        <v>97</v>
      </c>
      <c r="G6" s="110" t="s">
        <v>98</v>
      </c>
      <c r="H6" s="104"/>
    </row>
    <row r="7" spans="1:10" s="62" customFormat="1" ht="11.4" customHeight="1" thickBot="1" x14ac:dyDescent="0.25">
      <c r="B7" s="111">
        <v>1</v>
      </c>
      <c r="C7" s="112">
        <v>2</v>
      </c>
      <c r="D7" s="112">
        <v>3</v>
      </c>
      <c r="E7" s="112">
        <v>4</v>
      </c>
      <c r="F7" s="112">
        <v>5</v>
      </c>
      <c r="G7" s="113">
        <v>6</v>
      </c>
    </row>
    <row r="8" spans="1:10" ht="15" customHeight="1" thickBot="1" x14ac:dyDescent="0.35">
      <c r="A8" s="104"/>
      <c r="B8" s="452">
        <v>1</v>
      </c>
      <c r="C8" s="114" t="s">
        <v>99</v>
      </c>
      <c r="D8" s="115"/>
      <c r="E8" s="115"/>
      <c r="F8" s="115"/>
      <c r="G8" s="116"/>
      <c r="H8" s="104"/>
    </row>
    <row r="9" spans="1:10" ht="15.6" customHeight="1" thickBot="1" x14ac:dyDescent="0.35">
      <c r="A9" s="104"/>
      <c r="B9" s="452"/>
      <c r="C9" s="117" t="s">
        <v>100</v>
      </c>
      <c r="D9" s="118">
        <v>32908406631.529999</v>
      </c>
      <c r="E9" s="118">
        <v>33960144247.900002</v>
      </c>
      <c r="F9" s="118">
        <f>E9-D9</f>
        <v>1051737616.3700027</v>
      </c>
      <c r="G9" s="119">
        <f>E9/D9*100</f>
        <v>103.19595423791293</v>
      </c>
      <c r="H9" s="104"/>
    </row>
    <row r="10" spans="1:10" ht="24" customHeight="1" thickBot="1" x14ac:dyDescent="0.35">
      <c r="A10" s="104"/>
      <c r="B10" s="452"/>
      <c r="C10" s="120" t="s">
        <v>101</v>
      </c>
      <c r="D10" s="121">
        <v>27553682823.77</v>
      </c>
      <c r="E10" s="121">
        <v>28283903593.41</v>
      </c>
      <c r="F10" s="121">
        <f>E10-D10</f>
        <v>730220769.63999939</v>
      </c>
      <c r="G10" s="122">
        <f>E10/D10*100</f>
        <v>102.65017483982233</v>
      </c>
      <c r="H10" s="104"/>
    </row>
    <row r="11" spans="1:10" ht="44.4" hidden="1" customHeight="1" x14ac:dyDescent="0.3">
      <c r="A11" s="123"/>
      <c r="B11" s="453">
        <v>2</v>
      </c>
      <c r="C11" s="124" t="s">
        <v>102</v>
      </c>
      <c r="D11" s="125"/>
      <c r="E11" s="125"/>
      <c r="F11" s="125"/>
      <c r="G11" s="126"/>
      <c r="H11" s="123"/>
      <c r="I11" s="127" t="s">
        <v>103</v>
      </c>
      <c r="J11" s="128"/>
    </row>
    <row r="12" spans="1:10" s="134" customFormat="1" ht="17.399999999999999" hidden="1" customHeight="1" x14ac:dyDescent="0.3">
      <c r="A12" s="123"/>
      <c r="B12" s="453"/>
      <c r="C12" s="129" t="s">
        <v>100</v>
      </c>
      <c r="D12" s="130">
        <v>32908406631.529999</v>
      </c>
      <c r="E12" s="130">
        <v>33960144247.900002</v>
      </c>
      <c r="F12" s="130">
        <f>E12-D12</f>
        <v>1051737616.3700027</v>
      </c>
      <c r="G12" s="131">
        <f>E12/D12*100</f>
        <v>103.19595423791293</v>
      </c>
      <c r="H12" s="123"/>
      <c r="I12" s="132" t="s">
        <v>104</v>
      </c>
      <c r="J12" s="133"/>
    </row>
    <row r="13" spans="1:10" s="134" customFormat="1" ht="17.399999999999999" hidden="1" customHeight="1" x14ac:dyDescent="0.3">
      <c r="A13" s="123"/>
      <c r="B13" s="454"/>
      <c r="C13" s="135" t="s">
        <v>101</v>
      </c>
      <c r="D13" s="130">
        <v>27553682823.77</v>
      </c>
      <c r="E13" s="130">
        <v>28283903593.41</v>
      </c>
      <c r="F13" s="130">
        <f>E13-D13</f>
        <v>730220769.63999939</v>
      </c>
      <c r="G13" s="131">
        <f>E13/D13*100</f>
        <v>102.65017483982233</v>
      </c>
      <c r="H13" s="123"/>
      <c r="I13" s="133"/>
      <c r="J13" s="133"/>
    </row>
    <row r="14" spans="1:10" ht="34.200000000000003" customHeight="1" thickBot="1" x14ac:dyDescent="0.35">
      <c r="A14" s="136"/>
      <c r="B14" s="137">
        <v>2</v>
      </c>
      <c r="C14" s="138" t="s">
        <v>105</v>
      </c>
      <c r="D14" s="139">
        <v>667923</v>
      </c>
      <c r="E14" s="139">
        <v>661329</v>
      </c>
      <c r="F14" s="140"/>
      <c r="G14" s="141"/>
      <c r="H14" s="136"/>
    </row>
    <row r="15" spans="1:10" ht="43.8" thickBot="1" x14ac:dyDescent="0.35">
      <c r="A15" s="134"/>
      <c r="B15" s="445">
        <v>3</v>
      </c>
      <c r="C15" s="142" t="s">
        <v>106</v>
      </c>
      <c r="D15" s="143"/>
      <c r="E15" s="143"/>
      <c r="F15" s="143"/>
      <c r="G15" s="144"/>
      <c r="H15" s="134"/>
    </row>
    <row r="16" spans="1:10" ht="16.2" thickBot="1" x14ac:dyDescent="0.35">
      <c r="B16" s="445"/>
      <c r="C16" s="117" t="s">
        <v>100</v>
      </c>
      <c r="D16" s="145">
        <f>D9/D14</f>
        <v>49269.761082534962</v>
      </c>
      <c r="E16" s="145">
        <f>E9/E14</f>
        <v>51351.361044049183</v>
      </c>
      <c r="F16" s="145">
        <f>E16-D16</f>
        <v>2081.5999615142209</v>
      </c>
      <c r="G16" s="146">
        <f>E16/D16*100</f>
        <v>104.22490370518989</v>
      </c>
    </row>
    <row r="17" spans="1:10" ht="22.2" customHeight="1" thickBot="1" x14ac:dyDescent="0.35">
      <c r="B17" s="445"/>
      <c r="C17" s="147" t="s">
        <v>101</v>
      </c>
      <c r="D17" s="148">
        <f>D10/D14</f>
        <v>41252.783365402902</v>
      </c>
      <c r="E17" s="148">
        <f>E10/E14</f>
        <v>42768.279620899732</v>
      </c>
      <c r="F17" s="148">
        <f>E17-D17</f>
        <v>1515.4962554968297</v>
      </c>
      <c r="G17" s="149">
        <f>E17/D17*100</f>
        <v>103.67368243270543</v>
      </c>
    </row>
    <row r="18" spans="1:10" ht="30" customHeight="1" thickBot="1" x14ac:dyDescent="0.35">
      <c r="B18" s="445"/>
      <c r="C18" s="150" t="s">
        <v>107</v>
      </c>
      <c r="D18" s="151">
        <f>D17/D16*100</f>
        <v>83.728401475902629</v>
      </c>
      <c r="E18" s="151">
        <f>E17/E16*100</f>
        <v>83.285581436124176</v>
      </c>
      <c r="F18" s="152"/>
      <c r="G18" s="153"/>
    </row>
    <row r="19" spans="1:10" ht="58.2" hidden="1" thickBot="1" x14ac:dyDescent="0.35">
      <c r="A19" s="128"/>
      <c r="B19" s="446">
        <v>5</v>
      </c>
      <c r="C19" s="154" t="s">
        <v>108</v>
      </c>
      <c r="D19" s="155"/>
      <c r="E19" s="155"/>
      <c r="F19" s="155"/>
      <c r="G19" s="156"/>
      <c r="H19" s="128"/>
      <c r="I19" s="127" t="s">
        <v>103</v>
      </c>
      <c r="J19" s="128"/>
    </row>
    <row r="20" spans="1:10" ht="16.2" hidden="1" thickBot="1" x14ac:dyDescent="0.35">
      <c r="A20" s="128"/>
      <c r="B20" s="446"/>
      <c r="C20" s="157" t="s">
        <v>100</v>
      </c>
      <c r="D20" s="158">
        <f>D12/D14</f>
        <v>49269.761082534962</v>
      </c>
      <c r="E20" s="158">
        <f>E12/E14</f>
        <v>51351.361044049183</v>
      </c>
      <c r="F20" s="158">
        <f>E20-D20</f>
        <v>2081.5999615142209</v>
      </c>
      <c r="G20" s="159">
        <f>E20/D20*100</f>
        <v>104.22490370518989</v>
      </c>
      <c r="H20" s="128"/>
      <c r="I20" s="132" t="s">
        <v>104</v>
      </c>
      <c r="J20" s="128"/>
    </row>
    <row r="21" spans="1:10" ht="16.2" hidden="1" thickBot="1" x14ac:dyDescent="0.35">
      <c r="A21" s="128"/>
      <c r="B21" s="446"/>
      <c r="C21" s="160" t="s">
        <v>101</v>
      </c>
      <c r="D21" s="161">
        <f>D13/D14</f>
        <v>41252.783365402902</v>
      </c>
      <c r="E21" s="161">
        <f>E13/E14</f>
        <v>42768.279620899732</v>
      </c>
      <c r="F21" s="161">
        <f>E21-D21</f>
        <v>1515.4962554968297</v>
      </c>
      <c r="G21" s="162">
        <f>E21/D21*100</f>
        <v>103.67368243270543</v>
      </c>
      <c r="H21" s="128"/>
      <c r="I21" s="128"/>
      <c r="J21" s="128"/>
    </row>
    <row r="22" spans="1:10" ht="0.6" customHeight="1" thickBot="1" x14ac:dyDescent="0.35">
      <c r="A22" s="128"/>
      <c r="B22" s="447"/>
      <c r="C22" s="163" t="s">
        <v>107</v>
      </c>
      <c r="D22" s="164">
        <f>D21/D20*100</f>
        <v>83.728401475902629</v>
      </c>
      <c r="E22" s="164">
        <f>E21/E20*100</f>
        <v>83.285581436124176</v>
      </c>
      <c r="F22" s="164"/>
      <c r="G22" s="165"/>
      <c r="H22" s="128"/>
      <c r="I22" s="128"/>
      <c r="J22" s="128"/>
    </row>
    <row r="23" spans="1:10" ht="15" thickTop="1" x14ac:dyDescent="0.3"/>
    <row r="29" spans="1:10" ht="16.2" customHeight="1" x14ac:dyDescent="0.3"/>
    <row r="30" spans="1:10" x14ac:dyDescent="0.3">
      <c r="A30" s="104"/>
      <c r="B30" s="166"/>
      <c r="C30" s="166"/>
      <c r="D30" s="166"/>
      <c r="E30" s="166"/>
      <c r="F30" s="166"/>
      <c r="G30" s="166"/>
      <c r="H30" s="104"/>
    </row>
  </sheetData>
  <mergeCells count="8">
    <mergeCell ref="B15:B18"/>
    <mergeCell ref="B19:B22"/>
    <mergeCell ref="B3:G3"/>
    <mergeCell ref="B5:B6"/>
    <mergeCell ref="C5:C6"/>
    <mergeCell ref="D5:E5"/>
    <mergeCell ref="B8:B10"/>
    <mergeCell ref="B11:B13"/>
  </mergeCells>
  <pageMargins left="0.70866141732283472" right="0.70866141732283472" top="0.74803149606299213" bottom="0.74803149606299213" header="0.31496062992125984" footer="0.31496062992125984"/>
  <pageSetup scale="96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showOutlineSymbols="0" zoomScale="70" zoomScaleNormal="70" workbookViewId="0">
      <selection activeCell="M24" sqref="M24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4.77734375" style="67" customWidth="1"/>
    <col min="4" max="4" width="14.5546875" style="67" customWidth="1"/>
    <col min="5" max="5" width="10.44140625" style="67" bestFit="1" customWidth="1"/>
    <col min="6" max="6" width="12.88671875" style="67" customWidth="1"/>
    <col min="7" max="7" width="14.21875" style="67" customWidth="1"/>
    <col min="8" max="8" width="12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11.5546875" style="67" customWidth="1"/>
    <col min="13" max="13" width="13.6640625" style="67" customWidth="1"/>
    <col min="14" max="14" width="14" style="67" customWidth="1"/>
    <col min="15" max="15" width="14.33203125" style="67" customWidth="1"/>
    <col min="16" max="16" width="2.21875" style="67" customWidth="1"/>
    <col min="17" max="17" width="2.33203125" style="67" customWidth="1"/>
    <col min="18" max="18" width="13.5546875" style="67" bestFit="1" customWidth="1"/>
    <col min="19" max="19" width="14.5546875" style="67" customWidth="1"/>
    <col min="20" max="16384" width="9.109375" style="67"/>
  </cols>
  <sheetData>
    <row r="2" spans="2:19" x14ac:dyDescent="0.3">
      <c r="B2" s="455" t="s">
        <v>659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18789958.09</v>
      </c>
      <c r="E8" s="174">
        <v>0</v>
      </c>
      <c r="F8" s="174">
        <v>2195788.0099999998</v>
      </c>
      <c r="G8" s="174">
        <v>2939860.04</v>
      </c>
      <c r="H8" s="174">
        <v>13973.82</v>
      </c>
      <c r="I8" s="174">
        <v>0</v>
      </c>
      <c r="J8" s="174">
        <v>1373320.35</v>
      </c>
      <c r="K8" s="174">
        <v>0</v>
      </c>
      <c r="L8" s="174">
        <v>0</v>
      </c>
      <c r="M8" s="175">
        <v>22566259.609999999</v>
      </c>
      <c r="N8" s="174">
        <v>12271090.060000001</v>
      </c>
      <c r="O8" s="176">
        <v>10295169.550000001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2603890.59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2603890.59</v>
      </c>
      <c r="N9" s="174">
        <v>0</v>
      </c>
      <c r="O9" s="176">
        <v>2603890.59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2393171.71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2393171.71</v>
      </c>
      <c r="N11" s="174">
        <v>1372425.17</v>
      </c>
      <c r="O11" s="176">
        <v>1020746.54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2587993.75</v>
      </c>
      <c r="E12" s="174">
        <v>0</v>
      </c>
      <c r="F12" s="174">
        <v>655762.44999999995</v>
      </c>
      <c r="G12" s="174">
        <v>0</v>
      </c>
      <c r="H12" s="174">
        <v>0</v>
      </c>
      <c r="I12" s="174">
        <v>0</v>
      </c>
      <c r="J12" s="174">
        <v>228845.85</v>
      </c>
      <c r="K12" s="174">
        <v>0</v>
      </c>
      <c r="L12" s="174">
        <v>0</v>
      </c>
      <c r="M12" s="175">
        <v>3014910.35</v>
      </c>
      <c r="N12" s="174">
        <v>2297440.6</v>
      </c>
      <c r="O12" s="176">
        <v>717469.75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7894891.1500000004</v>
      </c>
      <c r="E13" s="174">
        <v>0</v>
      </c>
      <c r="F13" s="174">
        <v>1515564.23</v>
      </c>
      <c r="G13" s="174">
        <v>2939860.04</v>
      </c>
      <c r="H13" s="174">
        <v>13973.82</v>
      </c>
      <c r="I13" s="174">
        <v>0</v>
      </c>
      <c r="J13" s="174">
        <v>1021273.19</v>
      </c>
      <c r="K13" s="174">
        <v>0</v>
      </c>
      <c r="L13" s="174">
        <v>0</v>
      </c>
      <c r="M13" s="175">
        <v>11343016.050000001</v>
      </c>
      <c r="N13" s="174">
        <v>5402886.4800000004</v>
      </c>
      <c r="O13" s="176">
        <v>5940129.5700000003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3310010.89</v>
      </c>
      <c r="E14" s="174">
        <v>0</v>
      </c>
      <c r="F14" s="174">
        <v>24461.33</v>
      </c>
      <c r="G14" s="174">
        <v>0</v>
      </c>
      <c r="H14" s="174">
        <v>0</v>
      </c>
      <c r="I14" s="174">
        <v>0</v>
      </c>
      <c r="J14" s="174">
        <v>123201.31</v>
      </c>
      <c r="K14" s="174">
        <v>0</v>
      </c>
      <c r="L14" s="174">
        <v>0</v>
      </c>
      <c r="M14" s="175">
        <v>3211270.91</v>
      </c>
      <c r="N14" s="174">
        <v>3198337.81</v>
      </c>
      <c r="O14" s="176">
        <v>12933.1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2:19" ht="20.399999999999999" customHeight="1" thickBot="1" x14ac:dyDescent="0.35">
      <c r="B17" s="177" t="s">
        <v>22</v>
      </c>
      <c r="C17" s="173" t="s">
        <v>65</v>
      </c>
      <c r="D17" s="174">
        <v>217857.08</v>
      </c>
      <c r="E17" s="174">
        <v>0</v>
      </c>
      <c r="F17" s="174">
        <v>5539.6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223396.68</v>
      </c>
      <c r="N17" s="174">
        <v>223396.68</v>
      </c>
      <c r="O17" s="176">
        <v>0</v>
      </c>
      <c r="R17" s="80"/>
      <c r="S17" s="80"/>
    </row>
    <row r="18" spans="2:19" ht="22.2" customHeight="1" thickBot="1" x14ac:dyDescent="0.35">
      <c r="B18" s="461" t="s">
        <v>66</v>
      </c>
      <c r="C18" s="462"/>
      <c r="D18" s="175">
        <v>19007815.170000002</v>
      </c>
      <c r="E18" s="175">
        <v>0</v>
      </c>
      <c r="F18" s="175">
        <v>2201327.61</v>
      </c>
      <c r="G18" s="175">
        <v>2939860.04</v>
      </c>
      <c r="H18" s="175">
        <v>13973.82</v>
      </c>
      <c r="I18" s="175">
        <v>0</v>
      </c>
      <c r="J18" s="175">
        <v>1373320.35</v>
      </c>
      <c r="K18" s="175">
        <v>0</v>
      </c>
      <c r="L18" s="175">
        <v>0</v>
      </c>
      <c r="M18" s="175">
        <v>22789656.289999999</v>
      </c>
      <c r="N18" s="175">
        <v>12494486.74</v>
      </c>
      <c r="O18" s="176">
        <v>10295169.550000001</v>
      </c>
      <c r="R18" s="80"/>
      <c r="S18" s="80"/>
    </row>
    <row r="19" spans="2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2939860.04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9" ht="6" customHeight="1" thickTop="1" x14ac:dyDescent="0.3"/>
    <row r="21" spans="2:19" ht="9.6" customHeight="1" x14ac:dyDescent="0.3">
      <c r="B21" s="181" t="s">
        <v>69</v>
      </c>
    </row>
    <row r="22" spans="2:19" ht="10.8" customHeight="1" x14ac:dyDescent="0.3">
      <c r="B22" s="181" t="s">
        <v>70</v>
      </c>
    </row>
    <row r="23" spans="2:19" ht="10.199999999999999" customHeight="1" x14ac:dyDescent="0.3">
      <c r="B23" s="181" t="s">
        <v>71</v>
      </c>
    </row>
    <row r="24" spans="2:19" ht="38.4" customHeight="1" x14ac:dyDescent="0.3">
      <c r="M24" s="80"/>
    </row>
    <row r="25" spans="2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showOutlineSymbols="0" zoomScale="90" workbookViewId="0">
      <selection activeCell="G14" sqref="G14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4.7773437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3.554687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1.5546875" style="67" customWidth="1"/>
    <col min="13" max="13" width="15.21875" style="67" customWidth="1"/>
    <col min="14" max="14" width="14.6640625" style="67" customWidth="1"/>
    <col min="15" max="15" width="14.88671875" style="67" customWidth="1"/>
    <col min="16" max="16" width="3.6640625" style="67" customWidth="1"/>
    <col min="17" max="17" width="2.109375" style="67" customWidth="1"/>
    <col min="18" max="18" width="14.88671875" style="67" bestFit="1" customWidth="1"/>
    <col min="19" max="19" width="14.5546875" style="67" customWidth="1"/>
    <col min="20" max="16384" width="9.109375" style="67"/>
  </cols>
  <sheetData>
    <row r="2" spans="2:19" x14ac:dyDescent="0.3">
      <c r="B2" s="455" t="s">
        <v>21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438586660.73000002</v>
      </c>
      <c r="E8" s="174">
        <v>0</v>
      </c>
      <c r="F8" s="174">
        <v>9126</v>
      </c>
      <c r="G8" s="174">
        <v>0</v>
      </c>
      <c r="H8" s="174">
        <v>16845821.390000001</v>
      </c>
      <c r="I8" s="174">
        <v>0</v>
      </c>
      <c r="J8" s="174">
        <v>0</v>
      </c>
      <c r="K8" s="174">
        <v>0</v>
      </c>
      <c r="L8" s="174">
        <v>0</v>
      </c>
      <c r="M8" s="175">
        <v>455441608.12</v>
      </c>
      <c r="N8" s="174">
        <v>135834024.74000001</v>
      </c>
      <c r="O8" s="176">
        <v>319607583.38</v>
      </c>
      <c r="R8" s="80">
        <f>D8+F8+G8+H8-J8-K8-L8</f>
        <v>455441608.12</v>
      </c>
      <c r="S8" s="80">
        <f>R8-N8</f>
        <v>319607583.38</v>
      </c>
    </row>
    <row r="9" spans="2:19" ht="20.399999999999999" customHeight="1" thickBot="1" x14ac:dyDescent="0.35">
      <c r="B9" s="172" t="s">
        <v>51</v>
      </c>
      <c r="C9" s="173" t="s">
        <v>52</v>
      </c>
      <c r="D9" s="174">
        <v>32308923.129999999</v>
      </c>
      <c r="E9" s="174">
        <v>0</v>
      </c>
      <c r="F9" s="174">
        <v>0</v>
      </c>
      <c r="G9" s="174">
        <v>0</v>
      </c>
      <c r="H9" s="174">
        <v>215410.48</v>
      </c>
      <c r="I9" s="174">
        <v>0</v>
      </c>
      <c r="J9" s="174">
        <v>0</v>
      </c>
      <c r="K9" s="174">
        <v>0</v>
      </c>
      <c r="L9" s="174">
        <v>0</v>
      </c>
      <c r="M9" s="175">
        <v>32524333.609999999</v>
      </c>
      <c r="N9" s="174">
        <v>32869.599999999999</v>
      </c>
      <c r="O9" s="176">
        <v>32491464.010000002</v>
      </c>
      <c r="R9" s="80">
        <f t="shared" ref="R9:R18" si="0">D9+F9+G9+H9-J9-K9-L9</f>
        <v>32524333.609999999</v>
      </c>
      <c r="S9" s="80">
        <f t="shared" ref="S9:S18" si="1">R9-N9</f>
        <v>32491464.009999998</v>
      </c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>
        <f t="shared" si="0"/>
        <v>0</v>
      </c>
      <c r="S10" s="80">
        <f t="shared" si="1"/>
        <v>0</v>
      </c>
    </row>
    <row r="11" spans="2:19" ht="29.4" thickBot="1" x14ac:dyDescent="0.35">
      <c r="B11" s="172" t="s">
        <v>55</v>
      </c>
      <c r="C11" s="173" t="s">
        <v>56</v>
      </c>
      <c r="D11" s="174">
        <v>381573901.94999999</v>
      </c>
      <c r="E11" s="174">
        <v>0</v>
      </c>
      <c r="F11" s="174">
        <v>9126</v>
      </c>
      <c r="G11" s="174">
        <v>0</v>
      </c>
      <c r="H11" s="174">
        <v>16630410.91</v>
      </c>
      <c r="I11" s="174">
        <v>0</v>
      </c>
      <c r="J11" s="174">
        <v>0</v>
      </c>
      <c r="K11" s="174">
        <v>0</v>
      </c>
      <c r="L11" s="174">
        <v>0</v>
      </c>
      <c r="M11" s="175">
        <v>398213438.86000001</v>
      </c>
      <c r="N11" s="174">
        <v>114556445.48</v>
      </c>
      <c r="O11" s="176">
        <v>283656993.38</v>
      </c>
      <c r="R11" s="80">
        <f t="shared" si="0"/>
        <v>398213438.86000001</v>
      </c>
      <c r="S11" s="80">
        <f t="shared" si="1"/>
        <v>283656993.38</v>
      </c>
    </row>
    <row r="12" spans="2:19" ht="24.6" customHeight="1" thickBot="1" x14ac:dyDescent="0.35">
      <c r="B12" s="172" t="s">
        <v>57</v>
      </c>
      <c r="C12" s="173" t="s">
        <v>58</v>
      </c>
      <c r="D12" s="174">
        <v>22736755.920000002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22736755.920000002</v>
      </c>
      <c r="N12" s="174">
        <v>19320829.93</v>
      </c>
      <c r="O12" s="176">
        <v>3415925.99</v>
      </c>
      <c r="R12" s="80">
        <f t="shared" si="0"/>
        <v>22736755.920000002</v>
      </c>
      <c r="S12" s="80">
        <f t="shared" si="1"/>
        <v>3415925.9900000021</v>
      </c>
    </row>
    <row r="13" spans="2:19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>
        <f t="shared" si="0"/>
        <v>0</v>
      </c>
      <c r="S13" s="80">
        <f t="shared" si="1"/>
        <v>0</v>
      </c>
    </row>
    <row r="14" spans="2:19" ht="24.6" customHeight="1" thickBot="1" x14ac:dyDescent="0.35">
      <c r="B14" s="172" t="s">
        <v>61</v>
      </c>
      <c r="C14" s="173" t="s">
        <v>62</v>
      </c>
      <c r="D14" s="174">
        <v>1967079.73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1967079.73</v>
      </c>
      <c r="N14" s="174">
        <v>1923879.73</v>
      </c>
      <c r="O14" s="176">
        <v>43200</v>
      </c>
      <c r="R14" s="80">
        <f t="shared" si="0"/>
        <v>1967079.73</v>
      </c>
      <c r="S14" s="80">
        <f t="shared" si="1"/>
        <v>43200</v>
      </c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>
        <f t="shared" si="0"/>
        <v>0</v>
      </c>
      <c r="S15" s="80">
        <f t="shared" si="1"/>
        <v>0</v>
      </c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>
        <f t="shared" si="0"/>
        <v>0</v>
      </c>
      <c r="S16" s="80">
        <f t="shared" si="1"/>
        <v>0</v>
      </c>
    </row>
    <row r="17" spans="2:19" ht="20.399999999999999" customHeight="1" thickBot="1" x14ac:dyDescent="0.35">
      <c r="B17" s="177" t="s">
        <v>22</v>
      </c>
      <c r="C17" s="173" t="s">
        <v>65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0</v>
      </c>
      <c r="N17" s="174">
        <v>0</v>
      </c>
      <c r="O17" s="176">
        <v>0</v>
      </c>
      <c r="R17" s="80">
        <f t="shared" si="0"/>
        <v>0</v>
      </c>
      <c r="S17" s="80">
        <f t="shared" si="1"/>
        <v>0</v>
      </c>
    </row>
    <row r="18" spans="2:19" ht="22.2" customHeight="1" thickBot="1" x14ac:dyDescent="0.35">
      <c r="B18" s="461" t="s">
        <v>66</v>
      </c>
      <c r="C18" s="462"/>
      <c r="D18" s="175">
        <v>438586660.73000002</v>
      </c>
      <c r="E18" s="175">
        <v>0</v>
      </c>
      <c r="F18" s="175">
        <v>9126</v>
      </c>
      <c r="G18" s="175">
        <v>0</v>
      </c>
      <c r="H18" s="175">
        <v>16845821.390000001</v>
      </c>
      <c r="I18" s="175">
        <v>0</v>
      </c>
      <c r="J18" s="175">
        <v>0</v>
      </c>
      <c r="K18" s="175">
        <v>0</v>
      </c>
      <c r="L18" s="175">
        <v>0</v>
      </c>
      <c r="M18" s="175">
        <v>455441608.12</v>
      </c>
      <c r="N18" s="175">
        <v>135834024.74000001</v>
      </c>
      <c r="O18" s="176">
        <v>319607583.38</v>
      </c>
      <c r="R18" s="80">
        <f t="shared" si="0"/>
        <v>455441608.12</v>
      </c>
      <c r="S18" s="80">
        <f t="shared" si="1"/>
        <v>319607583.38</v>
      </c>
    </row>
    <row r="19" spans="2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9" ht="6" customHeight="1" thickTop="1" x14ac:dyDescent="0.3"/>
    <row r="21" spans="2:19" ht="9.6" customHeight="1" x14ac:dyDescent="0.3">
      <c r="B21" s="181" t="s">
        <v>69</v>
      </c>
    </row>
    <row r="22" spans="2:19" ht="10.8" customHeight="1" x14ac:dyDescent="0.3">
      <c r="B22" s="181" t="s">
        <v>70</v>
      </c>
    </row>
    <row r="23" spans="2:19" ht="10.199999999999999" customHeight="1" x14ac:dyDescent="0.3">
      <c r="B23" s="181" t="s">
        <v>71</v>
      </c>
    </row>
    <row r="24" spans="2:19" ht="38.4" customHeight="1" x14ac:dyDescent="0.3"/>
    <row r="25" spans="2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showGridLines="0" showOutlineSymbols="0" zoomScale="90" workbookViewId="0">
      <selection activeCell="B2" sqref="B2:D3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4.3320312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2.6640625" style="67" bestFit="1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0.88671875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7" width="2.33203125" style="67" customWidth="1"/>
    <col min="18" max="19" width="13.6640625" style="67" bestFit="1" customWidth="1"/>
    <col min="20" max="16384" width="9.109375" style="67"/>
  </cols>
  <sheetData>
    <row r="2" spans="2:19" x14ac:dyDescent="0.3">
      <c r="B2" s="455" t="s">
        <v>660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17139195.68</v>
      </c>
      <c r="E8" s="174">
        <v>0</v>
      </c>
      <c r="F8" s="174">
        <v>0</v>
      </c>
      <c r="G8" s="174">
        <v>0</v>
      </c>
      <c r="H8" s="174">
        <v>2666190.8199999998</v>
      </c>
      <c r="I8" s="174">
        <v>0</v>
      </c>
      <c r="J8" s="174">
        <v>0</v>
      </c>
      <c r="K8" s="174">
        <v>0</v>
      </c>
      <c r="L8" s="174">
        <v>0</v>
      </c>
      <c r="M8" s="175">
        <v>19805386.5</v>
      </c>
      <c r="N8" s="174">
        <v>1431140.92</v>
      </c>
      <c r="O8" s="176">
        <v>18374245.579999998</v>
      </c>
      <c r="R8" s="80">
        <f>D8+H8</f>
        <v>19805386.5</v>
      </c>
      <c r="S8" s="80">
        <f>R8-N8</f>
        <v>18374245.579999998</v>
      </c>
    </row>
    <row r="9" spans="2:19" ht="20.399999999999999" customHeight="1" thickBot="1" x14ac:dyDescent="0.35">
      <c r="B9" s="172" t="s">
        <v>51</v>
      </c>
      <c r="C9" s="173" t="s">
        <v>52</v>
      </c>
      <c r="D9" s="174">
        <v>7346000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7346000</v>
      </c>
      <c r="N9" s="174">
        <v>0</v>
      </c>
      <c r="O9" s="176">
        <v>7346000</v>
      </c>
      <c r="R9" s="80">
        <f t="shared" ref="R9:R18" si="0">D9+H9</f>
        <v>7346000</v>
      </c>
      <c r="S9" s="80">
        <f t="shared" ref="S9:S18" si="1">R9-N9</f>
        <v>7346000</v>
      </c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>
        <f t="shared" si="0"/>
        <v>0</v>
      </c>
      <c r="S10" s="80">
        <f t="shared" si="1"/>
        <v>0</v>
      </c>
    </row>
    <row r="11" spans="2:19" ht="29.4" thickBot="1" x14ac:dyDescent="0.35">
      <c r="B11" s="172" t="s">
        <v>55</v>
      </c>
      <c r="C11" s="173" t="s">
        <v>56</v>
      </c>
      <c r="D11" s="174">
        <v>9657895.6799999997</v>
      </c>
      <c r="E11" s="174">
        <v>0</v>
      </c>
      <c r="F11" s="174">
        <v>0</v>
      </c>
      <c r="G11" s="174">
        <v>0</v>
      </c>
      <c r="H11" s="174">
        <v>2666190.8199999998</v>
      </c>
      <c r="I11" s="174">
        <v>0</v>
      </c>
      <c r="J11" s="174">
        <v>0</v>
      </c>
      <c r="K11" s="174">
        <v>0</v>
      </c>
      <c r="L11" s="174">
        <v>0</v>
      </c>
      <c r="M11" s="175">
        <v>12324086.5</v>
      </c>
      <c r="N11" s="174">
        <v>1404080.92</v>
      </c>
      <c r="O11" s="176">
        <v>10920005.58</v>
      </c>
      <c r="R11" s="80">
        <f t="shared" si="0"/>
        <v>12324086.5</v>
      </c>
      <c r="S11" s="80">
        <f t="shared" si="1"/>
        <v>10920005.58</v>
      </c>
    </row>
    <row r="12" spans="2:19" ht="24.6" customHeight="1" thickBot="1" x14ac:dyDescent="0.35">
      <c r="B12" s="172" t="s">
        <v>57</v>
      </c>
      <c r="C12" s="173" t="s">
        <v>58</v>
      </c>
      <c r="D12" s="174">
        <v>81300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81300</v>
      </c>
      <c r="N12" s="174">
        <v>16260</v>
      </c>
      <c r="O12" s="176">
        <v>65040</v>
      </c>
      <c r="R12" s="80">
        <f t="shared" si="0"/>
        <v>81300</v>
      </c>
      <c r="S12" s="80">
        <f t="shared" si="1"/>
        <v>65040</v>
      </c>
    </row>
    <row r="13" spans="2:19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>
        <f t="shared" si="0"/>
        <v>0</v>
      </c>
      <c r="S13" s="80">
        <f t="shared" si="1"/>
        <v>0</v>
      </c>
    </row>
    <row r="14" spans="2:19" ht="24.6" customHeight="1" thickBot="1" x14ac:dyDescent="0.35">
      <c r="B14" s="172" t="s">
        <v>61</v>
      </c>
      <c r="C14" s="173" t="s">
        <v>62</v>
      </c>
      <c r="D14" s="174">
        <v>54000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54000</v>
      </c>
      <c r="N14" s="174">
        <v>10800</v>
      </c>
      <c r="O14" s="176">
        <v>43200</v>
      </c>
      <c r="R14" s="80">
        <f t="shared" si="0"/>
        <v>54000</v>
      </c>
      <c r="S14" s="80">
        <f t="shared" si="1"/>
        <v>43200</v>
      </c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>
        <f t="shared" si="0"/>
        <v>0</v>
      </c>
      <c r="S15" s="80">
        <f t="shared" si="1"/>
        <v>0</v>
      </c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>
        <f t="shared" si="0"/>
        <v>0</v>
      </c>
      <c r="S16" s="80">
        <f t="shared" si="1"/>
        <v>0</v>
      </c>
    </row>
    <row r="17" spans="2:19" ht="20.399999999999999" customHeight="1" thickBot="1" x14ac:dyDescent="0.35">
      <c r="B17" s="177" t="s">
        <v>22</v>
      </c>
      <c r="C17" s="173" t="s">
        <v>65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0</v>
      </c>
      <c r="N17" s="174">
        <v>0</v>
      </c>
      <c r="O17" s="176">
        <v>0</v>
      </c>
      <c r="R17" s="80">
        <f t="shared" si="0"/>
        <v>0</v>
      </c>
      <c r="S17" s="80">
        <f t="shared" si="1"/>
        <v>0</v>
      </c>
    </row>
    <row r="18" spans="2:19" ht="22.2" customHeight="1" thickBot="1" x14ac:dyDescent="0.35">
      <c r="B18" s="461" t="s">
        <v>66</v>
      </c>
      <c r="C18" s="462"/>
      <c r="D18" s="175">
        <v>17139195.68</v>
      </c>
      <c r="E18" s="175">
        <v>0</v>
      </c>
      <c r="F18" s="175">
        <v>0</v>
      </c>
      <c r="G18" s="175">
        <v>0</v>
      </c>
      <c r="H18" s="175">
        <v>2666190.8199999998</v>
      </c>
      <c r="I18" s="175">
        <v>0</v>
      </c>
      <c r="J18" s="175">
        <v>0</v>
      </c>
      <c r="K18" s="175">
        <v>0</v>
      </c>
      <c r="L18" s="175">
        <v>0</v>
      </c>
      <c r="M18" s="175">
        <v>19805386.5</v>
      </c>
      <c r="N18" s="175">
        <v>1431140.92</v>
      </c>
      <c r="O18" s="176">
        <v>18374245.579999998</v>
      </c>
      <c r="R18" s="80">
        <f t="shared" si="0"/>
        <v>19805386.5</v>
      </c>
      <c r="S18" s="80">
        <f t="shared" si="1"/>
        <v>18374245.579999998</v>
      </c>
    </row>
    <row r="19" spans="2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9" ht="6" customHeight="1" thickTop="1" x14ac:dyDescent="0.3"/>
    <row r="21" spans="2:19" ht="9.6" customHeight="1" x14ac:dyDescent="0.3">
      <c r="B21" s="181" t="s">
        <v>69</v>
      </c>
    </row>
    <row r="22" spans="2:19" ht="10.8" customHeight="1" x14ac:dyDescent="0.3">
      <c r="B22" s="181" t="s">
        <v>70</v>
      </c>
    </row>
    <row r="23" spans="2:19" ht="10.199999999999999" customHeight="1" x14ac:dyDescent="0.3">
      <c r="B23" s="181" t="s">
        <v>71</v>
      </c>
    </row>
    <row r="24" spans="2:19" ht="38.4" customHeight="1" x14ac:dyDescent="0.3">
      <c r="M24" s="80">
        <f>M18-D18</f>
        <v>2666190.8200000003</v>
      </c>
    </row>
    <row r="25" spans="2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  <pageSetup scale="40" orientation="portrait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showGridLines="0" showOutlineSymbols="0" topLeftCell="A22" zoomScale="90" workbookViewId="0">
      <selection activeCell="G36" sqref="G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4.7773437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1.3320312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1.44140625" style="67" customWidth="1"/>
    <col min="13" max="13" width="13.6640625" style="67" customWidth="1"/>
    <col min="14" max="14" width="14.21875" style="67" customWidth="1"/>
    <col min="15" max="15" width="13.6640625" style="67" customWidth="1"/>
    <col min="16" max="16" width="3.6640625" style="67" customWidth="1"/>
    <col min="17" max="16384" width="9.109375" style="67"/>
  </cols>
  <sheetData>
    <row r="2" spans="2:15" x14ac:dyDescent="0.3">
      <c r="B2" s="455" t="s">
        <v>661</v>
      </c>
      <c r="C2" s="455"/>
      <c r="D2" s="455"/>
      <c r="M2" s="456"/>
      <c r="N2" s="456"/>
      <c r="O2" s="456"/>
    </row>
    <row r="3" spans="2:15" x14ac:dyDescent="0.3">
      <c r="B3" s="455"/>
      <c r="C3" s="455"/>
      <c r="D3" s="455"/>
      <c r="M3" s="456"/>
      <c r="N3" s="456"/>
      <c r="O3" s="456"/>
    </row>
    <row r="4" spans="2:15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5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5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5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5" ht="19.2" customHeight="1" thickBot="1" x14ac:dyDescent="0.35">
      <c r="B8" s="172" t="s">
        <v>13</v>
      </c>
      <c r="C8" s="173" t="s">
        <v>50</v>
      </c>
      <c r="D8" s="174">
        <v>60532013.450000003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5">
        <v>60532013.450000003</v>
      </c>
      <c r="N8" s="174">
        <v>23111264.539999999</v>
      </c>
      <c r="O8" s="176">
        <v>37420748.909999996</v>
      </c>
    </row>
    <row r="9" spans="2:15" ht="20.399999999999999" customHeight="1" thickBot="1" x14ac:dyDescent="0.35">
      <c r="B9" s="172" t="s">
        <v>51</v>
      </c>
      <c r="C9" s="173" t="s">
        <v>52</v>
      </c>
      <c r="D9" s="174">
        <v>6400000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6400000</v>
      </c>
      <c r="N9" s="174">
        <v>0</v>
      </c>
      <c r="O9" s="176">
        <v>6400000</v>
      </c>
    </row>
    <row r="10" spans="2:15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</row>
    <row r="11" spans="2:15" ht="29.4" thickBot="1" x14ac:dyDescent="0.35">
      <c r="B11" s="172" t="s">
        <v>55</v>
      </c>
      <c r="C11" s="173" t="s">
        <v>56</v>
      </c>
      <c r="D11" s="174">
        <v>54087291.270000003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54087291.270000003</v>
      </c>
      <c r="N11" s="174">
        <v>23066542.359999999</v>
      </c>
      <c r="O11" s="176">
        <v>31020748.91</v>
      </c>
    </row>
    <row r="12" spans="2:15" ht="24.6" customHeight="1" thickBot="1" x14ac:dyDescent="0.35">
      <c r="B12" s="172" t="s">
        <v>57</v>
      </c>
      <c r="C12" s="173" t="s">
        <v>58</v>
      </c>
      <c r="D12" s="174">
        <v>44722.18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44722.18</v>
      </c>
      <c r="N12" s="174">
        <v>44722.18</v>
      </c>
      <c r="O12" s="176">
        <v>0</v>
      </c>
    </row>
    <row r="13" spans="2:15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</row>
    <row r="14" spans="2:15" ht="24.6" customHeight="1" thickBot="1" x14ac:dyDescent="0.35">
      <c r="B14" s="172" t="s">
        <v>61</v>
      </c>
      <c r="C14" s="173" t="s">
        <v>62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0</v>
      </c>
      <c r="N14" s="174">
        <v>0</v>
      </c>
      <c r="O14" s="176">
        <v>0</v>
      </c>
    </row>
    <row r="15" spans="2:15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</row>
    <row r="16" spans="2:15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</row>
    <row r="17" spans="2:15" ht="20.399999999999999" customHeight="1" thickBot="1" x14ac:dyDescent="0.35">
      <c r="B17" s="177" t="s">
        <v>22</v>
      </c>
      <c r="C17" s="173" t="s">
        <v>65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0</v>
      </c>
      <c r="N17" s="174">
        <v>0</v>
      </c>
      <c r="O17" s="176">
        <v>0</v>
      </c>
    </row>
    <row r="18" spans="2:15" ht="22.2" customHeight="1" thickBot="1" x14ac:dyDescent="0.35">
      <c r="B18" s="461" t="s">
        <v>66</v>
      </c>
      <c r="C18" s="462"/>
      <c r="D18" s="175">
        <v>60532013.450000003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60532013.450000003</v>
      </c>
      <c r="N18" s="175">
        <v>23111264.539999999</v>
      </c>
      <c r="O18" s="176">
        <v>37420748.909999996</v>
      </c>
    </row>
    <row r="19" spans="2:15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5" ht="6" customHeight="1" thickTop="1" x14ac:dyDescent="0.3"/>
    <row r="21" spans="2:15" ht="9.6" customHeight="1" x14ac:dyDescent="0.3">
      <c r="B21" s="181" t="s">
        <v>69</v>
      </c>
    </row>
    <row r="22" spans="2:15" ht="10.8" customHeight="1" x14ac:dyDescent="0.3">
      <c r="B22" s="181" t="s">
        <v>70</v>
      </c>
    </row>
    <row r="23" spans="2:15" ht="10.199999999999999" customHeight="1" x14ac:dyDescent="0.3">
      <c r="B23" s="181" t="s">
        <v>71</v>
      </c>
    </row>
    <row r="24" spans="2:15" ht="38.4" customHeight="1" x14ac:dyDescent="0.3"/>
    <row r="25" spans="2:15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5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  <pageSetup scale="40" orientation="portrait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6"/>
  <sheetViews>
    <sheetView showGridLines="0" showOutlineSymbols="0" topLeftCell="A13" zoomScale="70" zoomScaleNormal="70" workbookViewId="0">
      <selection activeCell="M34" sqref="M33:M34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3.21875" style="67" customWidth="1"/>
    <col min="5" max="5" width="10.44140625" style="67" bestFit="1" customWidth="1"/>
    <col min="6" max="6" width="12.88671875" style="67" customWidth="1"/>
    <col min="7" max="7" width="14.21875" style="67" customWidth="1"/>
    <col min="8" max="8" width="11.21875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11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6" width="3.6640625" style="67" customWidth="1"/>
    <col min="17" max="17" width="1.6640625" style="67" customWidth="1"/>
    <col min="18" max="18" width="11.6640625" style="67" customWidth="1"/>
    <col min="19" max="16384" width="9.109375" style="67"/>
  </cols>
  <sheetData>
    <row r="2" spans="2:18" x14ac:dyDescent="0.3">
      <c r="B2" s="455" t="s">
        <v>484</v>
      </c>
      <c r="C2" s="455"/>
      <c r="D2" s="455"/>
      <c r="M2" s="456"/>
      <c r="N2" s="456"/>
      <c r="O2" s="456"/>
    </row>
    <row r="3" spans="2:18" x14ac:dyDescent="0.3">
      <c r="B3" s="455"/>
      <c r="C3" s="455"/>
      <c r="D3" s="455"/>
      <c r="M3" s="456"/>
      <c r="N3" s="456"/>
      <c r="O3" s="456"/>
    </row>
    <row r="4" spans="2:18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8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8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8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8" ht="19.2" customHeight="1" thickBot="1" x14ac:dyDescent="0.35">
      <c r="B8" s="172" t="s">
        <v>13</v>
      </c>
      <c r="C8" s="173" t="s">
        <v>50</v>
      </c>
      <c r="D8" s="174">
        <v>1792047.16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5">
        <v>1792047.16</v>
      </c>
      <c r="N8" s="174">
        <v>901223.58</v>
      </c>
      <c r="O8" s="176">
        <v>890823.58</v>
      </c>
      <c r="R8" s="80"/>
    </row>
    <row r="9" spans="2:18" ht="20.399999999999999" customHeight="1" thickBot="1" x14ac:dyDescent="0.35">
      <c r="B9" s="172" t="s">
        <v>51</v>
      </c>
      <c r="C9" s="173" t="s">
        <v>52</v>
      </c>
      <c r="D9" s="174">
        <v>833968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833968</v>
      </c>
      <c r="N9" s="174">
        <v>0</v>
      </c>
      <c r="O9" s="176">
        <v>833968</v>
      </c>
      <c r="R9" s="80"/>
    </row>
    <row r="10" spans="2:18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</row>
    <row r="11" spans="2:18" ht="29.4" thickBot="1" x14ac:dyDescent="0.35">
      <c r="B11" s="172" t="s">
        <v>55</v>
      </c>
      <c r="C11" s="173" t="s">
        <v>56</v>
      </c>
      <c r="D11" s="174">
        <v>958079.16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958079.16</v>
      </c>
      <c r="N11" s="174">
        <v>901223.58</v>
      </c>
      <c r="O11" s="176">
        <v>56855.58</v>
      </c>
      <c r="R11" s="80"/>
    </row>
    <row r="12" spans="2:18" ht="24.6" customHeight="1" thickBot="1" x14ac:dyDescent="0.35">
      <c r="B12" s="172" t="s">
        <v>57</v>
      </c>
      <c r="C12" s="173" t="s">
        <v>58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0</v>
      </c>
      <c r="N12" s="174">
        <v>0</v>
      </c>
      <c r="O12" s="176">
        <v>0</v>
      </c>
      <c r="R12" s="80"/>
    </row>
    <row r="13" spans="2:18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/>
    </row>
    <row r="14" spans="2:18" ht="24.6" customHeight="1" thickBot="1" x14ac:dyDescent="0.35">
      <c r="B14" s="172" t="s">
        <v>61</v>
      </c>
      <c r="C14" s="173" t="s">
        <v>62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0</v>
      </c>
      <c r="N14" s="174">
        <v>0</v>
      </c>
      <c r="O14" s="176">
        <v>0</v>
      </c>
      <c r="R14" s="80"/>
    </row>
    <row r="15" spans="2:18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</row>
    <row r="16" spans="2:18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</row>
    <row r="17" spans="2:18" ht="20.399999999999999" customHeight="1" thickBot="1" x14ac:dyDescent="0.35">
      <c r="B17" s="177" t="s">
        <v>22</v>
      </c>
      <c r="C17" s="173" t="s">
        <v>65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0</v>
      </c>
      <c r="N17" s="174">
        <v>0</v>
      </c>
      <c r="O17" s="176">
        <v>0</v>
      </c>
      <c r="R17" s="80"/>
    </row>
    <row r="18" spans="2:18" ht="22.2" customHeight="1" thickBot="1" x14ac:dyDescent="0.35">
      <c r="B18" s="461" t="s">
        <v>66</v>
      </c>
      <c r="C18" s="462"/>
      <c r="D18" s="175">
        <v>1792047.16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1792047.16</v>
      </c>
      <c r="N18" s="175">
        <v>901223.58</v>
      </c>
      <c r="O18" s="176">
        <v>890823.58</v>
      </c>
      <c r="R18" s="80"/>
    </row>
    <row r="19" spans="2:18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8" ht="6" customHeight="1" thickTop="1" x14ac:dyDescent="0.3"/>
    <row r="21" spans="2:18" ht="9.6" customHeight="1" x14ac:dyDescent="0.3">
      <c r="B21" s="181" t="s">
        <v>69</v>
      </c>
    </row>
    <row r="22" spans="2:18" ht="10.8" customHeight="1" x14ac:dyDescent="0.3">
      <c r="B22" s="181" t="s">
        <v>70</v>
      </c>
    </row>
    <row r="23" spans="2:18" ht="10.199999999999999" customHeight="1" x14ac:dyDescent="0.3">
      <c r="B23" s="181" t="s">
        <v>71</v>
      </c>
    </row>
    <row r="24" spans="2:18" ht="38.4" customHeight="1" x14ac:dyDescent="0.3"/>
    <row r="25" spans="2:18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8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showOutlineSymbols="0" topLeftCell="A19" zoomScale="90" workbookViewId="0">
      <selection activeCell="R1" sqref="R1:T655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4.6640625" style="67" customWidth="1"/>
    <col min="5" max="5" width="10" style="67" bestFit="1" customWidth="1"/>
    <col min="6" max="6" width="12.88671875" style="67" customWidth="1"/>
    <col min="7" max="7" width="14.21875" style="67" customWidth="1"/>
    <col min="8" max="8" width="11.109375" style="67" customWidth="1"/>
    <col min="9" max="9" width="10" style="67" bestFit="1" customWidth="1"/>
    <col min="10" max="10" width="14.5546875" style="67" customWidth="1"/>
    <col min="11" max="11" width="14.88671875" style="67" customWidth="1"/>
    <col min="12" max="12" width="10.88671875" style="67" customWidth="1"/>
    <col min="13" max="13" width="14.77734375" style="67" customWidth="1"/>
    <col min="14" max="14" width="13.77734375" style="67" customWidth="1"/>
    <col min="15" max="15" width="13.88671875" style="67" customWidth="1"/>
    <col min="16" max="16" width="2.44140625" style="67" customWidth="1"/>
    <col min="17" max="17" width="1.5546875" style="67" customWidth="1"/>
    <col min="18" max="18" width="14.88671875" style="67" bestFit="1" customWidth="1"/>
    <col min="19" max="19" width="14.44140625" style="67" customWidth="1"/>
    <col min="20" max="16384" width="9.109375" style="67"/>
  </cols>
  <sheetData>
    <row r="2" spans="2:19" x14ac:dyDescent="0.3">
      <c r="B2" s="455" t="s">
        <v>662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106919041.43000001</v>
      </c>
      <c r="E8" s="174">
        <v>0</v>
      </c>
      <c r="F8" s="174">
        <v>0</v>
      </c>
      <c r="G8" s="174">
        <v>0</v>
      </c>
      <c r="H8" s="174">
        <v>215410.48</v>
      </c>
      <c r="I8" s="174">
        <v>0</v>
      </c>
      <c r="J8" s="174">
        <v>0</v>
      </c>
      <c r="K8" s="174">
        <v>0</v>
      </c>
      <c r="L8" s="174">
        <v>0</v>
      </c>
      <c r="M8" s="175">
        <v>107134451.91</v>
      </c>
      <c r="N8" s="174">
        <v>44819861.560000002</v>
      </c>
      <c r="O8" s="176">
        <v>62314590.350000001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4436705.54</v>
      </c>
      <c r="E9" s="174">
        <v>0</v>
      </c>
      <c r="F9" s="174">
        <v>0</v>
      </c>
      <c r="G9" s="174">
        <v>0</v>
      </c>
      <c r="H9" s="174">
        <v>215410.48</v>
      </c>
      <c r="I9" s="174">
        <v>0</v>
      </c>
      <c r="J9" s="174">
        <v>0</v>
      </c>
      <c r="K9" s="174">
        <v>0</v>
      </c>
      <c r="L9" s="174">
        <v>0</v>
      </c>
      <c r="M9" s="175">
        <v>4652116.0199999996</v>
      </c>
      <c r="N9" s="174">
        <v>32869.599999999999</v>
      </c>
      <c r="O9" s="176">
        <v>4619246.42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98583486.739999995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98583486.739999995</v>
      </c>
      <c r="N11" s="174">
        <v>40888142.810000002</v>
      </c>
      <c r="O11" s="176">
        <v>57695343.93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1985769.42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1985769.42</v>
      </c>
      <c r="N12" s="174">
        <v>1985769.42</v>
      </c>
      <c r="O12" s="176">
        <v>0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1913079.73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1913079.73</v>
      </c>
      <c r="N14" s="174">
        <v>1913079.73</v>
      </c>
      <c r="O14" s="176">
        <v>0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2:19" ht="20.399999999999999" customHeight="1" thickBot="1" x14ac:dyDescent="0.35">
      <c r="B17" s="177" t="s">
        <v>22</v>
      </c>
      <c r="C17" s="173" t="s">
        <v>65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0</v>
      </c>
      <c r="N17" s="174">
        <v>0</v>
      </c>
      <c r="O17" s="176">
        <v>0</v>
      </c>
      <c r="R17" s="80"/>
      <c r="S17" s="80"/>
    </row>
    <row r="18" spans="2:19" ht="22.2" customHeight="1" thickBot="1" x14ac:dyDescent="0.35">
      <c r="B18" s="461" t="s">
        <v>66</v>
      </c>
      <c r="C18" s="462"/>
      <c r="D18" s="175">
        <v>106919041.43000001</v>
      </c>
      <c r="E18" s="175">
        <v>0</v>
      </c>
      <c r="F18" s="175">
        <v>0</v>
      </c>
      <c r="G18" s="175">
        <v>0</v>
      </c>
      <c r="H18" s="175">
        <v>215410.48</v>
      </c>
      <c r="I18" s="175">
        <v>0</v>
      </c>
      <c r="J18" s="175">
        <v>0</v>
      </c>
      <c r="K18" s="175">
        <v>0</v>
      </c>
      <c r="L18" s="175">
        <v>0</v>
      </c>
      <c r="M18" s="175">
        <v>107134451.91</v>
      </c>
      <c r="N18" s="175">
        <v>44819861.560000002</v>
      </c>
      <c r="O18" s="176">
        <v>62314590.350000001</v>
      </c>
      <c r="R18" s="80"/>
      <c r="S18" s="80"/>
    </row>
    <row r="19" spans="2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9" ht="6" customHeight="1" thickTop="1" x14ac:dyDescent="0.3"/>
    <row r="21" spans="2:19" ht="9.6" customHeight="1" x14ac:dyDescent="0.3">
      <c r="B21" s="181" t="s">
        <v>69</v>
      </c>
    </row>
    <row r="22" spans="2:19" ht="10.8" customHeight="1" x14ac:dyDescent="0.3">
      <c r="B22" s="181" t="s">
        <v>70</v>
      </c>
    </row>
    <row r="23" spans="2:19" ht="10.199999999999999" customHeight="1" x14ac:dyDescent="0.3">
      <c r="B23" s="181" t="s">
        <v>71</v>
      </c>
    </row>
    <row r="24" spans="2:19" ht="38.4" customHeight="1" x14ac:dyDescent="0.3"/>
    <row r="25" spans="2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6"/>
  <sheetViews>
    <sheetView showGridLines="0" showOutlineSymbols="0" topLeftCell="A13" zoomScale="70" zoomScaleNormal="70" workbookViewId="0">
      <selection activeCell="J31" sqref="J31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4.44140625" style="67" customWidth="1"/>
    <col min="5" max="5" width="10.44140625" style="67" bestFit="1" customWidth="1"/>
    <col min="6" max="6" width="12.88671875" style="67" customWidth="1"/>
    <col min="7" max="7" width="14.21875" style="67" customWidth="1"/>
    <col min="8" max="8" width="11.21875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11" style="67" customWidth="1"/>
    <col min="13" max="13" width="13.6640625" style="67" customWidth="1"/>
    <col min="14" max="14" width="12.6640625" style="67" customWidth="1"/>
    <col min="15" max="15" width="13.6640625" style="67" customWidth="1"/>
    <col min="16" max="16" width="2.21875" style="67" customWidth="1"/>
    <col min="17" max="17" width="2.109375" style="67" customWidth="1"/>
    <col min="18" max="18" width="13.109375" style="67" customWidth="1"/>
    <col min="19" max="16384" width="9.109375" style="67"/>
  </cols>
  <sheetData>
    <row r="2" spans="2:18" x14ac:dyDescent="0.3">
      <c r="B2" s="455" t="s">
        <v>481</v>
      </c>
      <c r="C2" s="455"/>
      <c r="D2" s="455"/>
      <c r="M2" s="456"/>
      <c r="N2" s="456"/>
      <c r="O2" s="456"/>
    </row>
    <row r="3" spans="2:18" x14ac:dyDescent="0.3">
      <c r="B3" s="455"/>
      <c r="C3" s="455"/>
      <c r="D3" s="455"/>
      <c r="M3" s="456"/>
      <c r="N3" s="456"/>
      <c r="O3" s="456"/>
    </row>
    <row r="4" spans="2:18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8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8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8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8" ht="19.2" customHeight="1" thickBot="1" x14ac:dyDescent="0.35">
      <c r="B8" s="172" t="s">
        <v>13</v>
      </c>
      <c r="C8" s="173" t="s">
        <v>50</v>
      </c>
      <c r="D8" s="174">
        <v>10420418.4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5">
        <v>10420418.4</v>
      </c>
      <c r="N8" s="174">
        <v>3397007.55</v>
      </c>
      <c r="O8" s="176">
        <v>7023410.8499999996</v>
      </c>
      <c r="R8" s="80"/>
    </row>
    <row r="9" spans="2:18" ht="20.399999999999999" customHeight="1" thickBot="1" x14ac:dyDescent="0.35">
      <c r="B9" s="172" t="s">
        <v>51</v>
      </c>
      <c r="C9" s="173" t="s">
        <v>52</v>
      </c>
      <c r="D9" s="174">
        <v>20376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20376</v>
      </c>
      <c r="N9" s="174">
        <v>0</v>
      </c>
      <c r="O9" s="176">
        <v>20376</v>
      </c>
      <c r="R9" s="80"/>
    </row>
    <row r="10" spans="2:18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</row>
    <row r="11" spans="2:18" ht="29.4" thickBot="1" x14ac:dyDescent="0.35">
      <c r="B11" s="172" t="s">
        <v>55</v>
      </c>
      <c r="C11" s="173" t="s">
        <v>56</v>
      </c>
      <c r="D11" s="174">
        <v>10400042.4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v>10400042.4</v>
      </c>
      <c r="N11" s="174">
        <v>3397007.55</v>
      </c>
      <c r="O11" s="176">
        <v>7003034.8499999996</v>
      </c>
      <c r="R11" s="80"/>
    </row>
    <row r="12" spans="2:18" ht="24.6" customHeight="1" thickBot="1" x14ac:dyDescent="0.35">
      <c r="B12" s="172" t="s">
        <v>57</v>
      </c>
      <c r="C12" s="173" t="s">
        <v>58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0</v>
      </c>
      <c r="N12" s="174">
        <v>0</v>
      </c>
      <c r="O12" s="176">
        <v>0</v>
      </c>
      <c r="R12" s="80"/>
    </row>
    <row r="13" spans="2:18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/>
    </row>
    <row r="14" spans="2:18" ht="24.6" customHeight="1" thickBot="1" x14ac:dyDescent="0.35">
      <c r="B14" s="172" t="s">
        <v>61</v>
      </c>
      <c r="C14" s="173" t="s">
        <v>62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0</v>
      </c>
      <c r="N14" s="174">
        <v>0</v>
      </c>
      <c r="O14" s="176">
        <v>0</v>
      </c>
      <c r="R14" s="80"/>
    </row>
    <row r="15" spans="2:18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</row>
    <row r="16" spans="2:18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</row>
    <row r="17" spans="2:18" ht="20.399999999999999" customHeight="1" thickBot="1" x14ac:dyDescent="0.35">
      <c r="B17" s="177" t="s">
        <v>22</v>
      </c>
      <c r="C17" s="173" t="s">
        <v>65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0</v>
      </c>
      <c r="N17" s="174">
        <v>0</v>
      </c>
      <c r="O17" s="176">
        <v>0</v>
      </c>
      <c r="R17" s="80"/>
    </row>
    <row r="18" spans="2:18" ht="22.2" customHeight="1" thickBot="1" x14ac:dyDescent="0.35">
      <c r="B18" s="461" t="s">
        <v>66</v>
      </c>
      <c r="C18" s="462"/>
      <c r="D18" s="175">
        <v>10420418.4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10420418.4</v>
      </c>
      <c r="N18" s="175">
        <v>3397007.55</v>
      </c>
      <c r="O18" s="176">
        <v>7023410.8499999996</v>
      </c>
      <c r="R18" s="80"/>
    </row>
    <row r="19" spans="2:18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8" ht="6" customHeight="1" thickTop="1" x14ac:dyDescent="0.3"/>
    <row r="21" spans="2:18" ht="9.6" customHeight="1" x14ac:dyDescent="0.3">
      <c r="B21" s="181" t="s">
        <v>69</v>
      </c>
    </row>
    <row r="22" spans="2:18" ht="10.8" customHeight="1" x14ac:dyDescent="0.3">
      <c r="B22" s="181" t="s">
        <v>70</v>
      </c>
    </row>
    <row r="23" spans="2:18" ht="10.199999999999999" customHeight="1" x14ac:dyDescent="0.3">
      <c r="B23" s="181" t="s">
        <v>71</v>
      </c>
    </row>
    <row r="24" spans="2:18" ht="38.4" customHeight="1" x14ac:dyDescent="0.3"/>
    <row r="25" spans="2:18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8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showOutlineSymbols="0" topLeftCell="A17" zoomScale="90" workbookViewId="0">
      <selection activeCell="R2" sqref="R1:S655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3.44140625" style="67" customWidth="1"/>
    <col min="4" max="4" width="15.109375" style="67" customWidth="1"/>
    <col min="5" max="5" width="13.44140625" style="67" customWidth="1"/>
    <col min="6" max="6" width="12.88671875" style="67" customWidth="1"/>
    <col min="7" max="7" width="14.21875" style="67" customWidth="1"/>
    <col min="8" max="8" width="13.5546875" style="67" customWidth="1"/>
    <col min="9" max="9" width="13.6640625" style="67" customWidth="1"/>
    <col min="10" max="10" width="14.5546875" style="67" customWidth="1"/>
    <col min="11" max="11" width="14.88671875" style="67" customWidth="1"/>
    <col min="12" max="12" width="15" style="67" customWidth="1"/>
    <col min="13" max="13" width="14.88671875" style="67" customWidth="1"/>
    <col min="14" max="14" width="13.77734375" style="67" customWidth="1"/>
    <col min="15" max="15" width="15.6640625" style="67" customWidth="1"/>
    <col min="16" max="16" width="1.6640625" style="67" customWidth="1"/>
    <col min="17" max="17" width="1.109375" style="67" customWidth="1"/>
    <col min="18" max="19" width="14.88671875" style="67" bestFit="1" customWidth="1"/>
    <col min="20" max="16384" width="9.109375" style="67"/>
  </cols>
  <sheetData>
    <row r="2" spans="2:19" x14ac:dyDescent="0.3">
      <c r="B2" s="455" t="s">
        <v>663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241783944.61000001</v>
      </c>
      <c r="E8" s="174">
        <v>0</v>
      </c>
      <c r="F8" s="174">
        <v>9126</v>
      </c>
      <c r="G8" s="174">
        <v>0</v>
      </c>
      <c r="H8" s="174">
        <v>13964220.09</v>
      </c>
      <c r="I8" s="174">
        <v>0</v>
      </c>
      <c r="J8" s="174">
        <v>0</v>
      </c>
      <c r="K8" s="174">
        <v>0</v>
      </c>
      <c r="L8" s="174">
        <v>0</v>
      </c>
      <c r="M8" s="175">
        <v>255757290.69999999</v>
      </c>
      <c r="N8" s="174">
        <v>62173526.590000004</v>
      </c>
      <c r="O8" s="176">
        <v>193583764.11000001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13271873.59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v>13271873.59</v>
      </c>
      <c r="N9" s="174">
        <v>0</v>
      </c>
      <c r="O9" s="176">
        <v>13271873.59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207887106.69999999</v>
      </c>
      <c r="E11" s="174">
        <v>0</v>
      </c>
      <c r="F11" s="174">
        <v>9126</v>
      </c>
      <c r="G11" s="174">
        <v>0</v>
      </c>
      <c r="H11" s="174">
        <v>13964220.09</v>
      </c>
      <c r="I11" s="174">
        <v>0</v>
      </c>
      <c r="J11" s="174">
        <v>0</v>
      </c>
      <c r="K11" s="174">
        <v>0</v>
      </c>
      <c r="L11" s="174">
        <v>0</v>
      </c>
      <c r="M11" s="175">
        <v>221860452.78999999</v>
      </c>
      <c r="N11" s="174">
        <v>44899448.259999998</v>
      </c>
      <c r="O11" s="176">
        <v>176961004.53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20624964.32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v>20624964.32</v>
      </c>
      <c r="N12" s="174">
        <v>17274078.329999998</v>
      </c>
      <c r="O12" s="176">
        <v>3350885.99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v>0</v>
      </c>
      <c r="N13" s="174">
        <v>0</v>
      </c>
      <c r="O13" s="176">
        <v>0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v>0</v>
      </c>
      <c r="N14" s="174">
        <v>0</v>
      </c>
      <c r="O14" s="176">
        <v>0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v>0</v>
      </c>
      <c r="N15" s="174">
        <v>0</v>
      </c>
      <c r="O15" s="176">
        <v>0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0</v>
      </c>
      <c r="N16" s="174">
        <v>0</v>
      </c>
      <c r="O16" s="176">
        <v>0</v>
      </c>
      <c r="R16" s="80"/>
      <c r="S16" s="80"/>
    </row>
    <row r="17" spans="2:19" ht="20.399999999999999" customHeight="1" thickBot="1" x14ac:dyDescent="0.35">
      <c r="B17" s="177" t="s">
        <v>22</v>
      </c>
      <c r="C17" s="173" t="s">
        <v>65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v>0</v>
      </c>
      <c r="N17" s="174">
        <v>0</v>
      </c>
      <c r="O17" s="176">
        <v>0</v>
      </c>
      <c r="R17" s="80"/>
      <c r="S17" s="80"/>
    </row>
    <row r="18" spans="2:19" ht="22.2" customHeight="1" thickBot="1" x14ac:dyDescent="0.35">
      <c r="B18" s="461" t="s">
        <v>66</v>
      </c>
      <c r="C18" s="462"/>
      <c r="D18" s="175">
        <v>241783944.61000001</v>
      </c>
      <c r="E18" s="175">
        <v>0</v>
      </c>
      <c r="F18" s="175">
        <v>9126</v>
      </c>
      <c r="G18" s="175">
        <v>0</v>
      </c>
      <c r="H18" s="175">
        <v>13964220.09</v>
      </c>
      <c r="I18" s="175">
        <v>0</v>
      </c>
      <c r="J18" s="175">
        <v>0</v>
      </c>
      <c r="K18" s="175">
        <v>0</v>
      </c>
      <c r="L18" s="175">
        <v>0</v>
      </c>
      <c r="M18" s="175">
        <v>255757290.69999999</v>
      </c>
      <c r="N18" s="175">
        <v>62173526.590000004</v>
      </c>
      <c r="O18" s="176">
        <v>193583764.11000001</v>
      </c>
      <c r="R18" s="80"/>
      <c r="S18" s="80"/>
    </row>
    <row r="19" spans="2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9" ht="6" customHeight="1" thickTop="1" x14ac:dyDescent="0.3"/>
    <row r="21" spans="2:19" ht="9.6" customHeight="1" x14ac:dyDescent="0.3">
      <c r="B21" s="181" t="s">
        <v>69</v>
      </c>
    </row>
    <row r="22" spans="2:19" ht="10.8" customHeight="1" x14ac:dyDescent="0.3">
      <c r="B22" s="181" t="s">
        <v>70</v>
      </c>
    </row>
    <row r="23" spans="2:19" ht="10.199999999999999" customHeight="1" x14ac:dyDescent="0.3">
      <c r="B23" s="181" t="s">
        <v>71</v>
      </c>
    </row>
    <row r="24" spans="2:19" ht="38.4" customHeight="1" x14ac:dyDescent="0.3"/>
    <row r="25" spans="2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70" zoomScaleNormal="70" workbookViewId="0">
      <selection activeCell="O17" sqref="O17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8.5546875" bestFit="1" customWidth="1"/>
    <col min="5" max="5" width="10.44140625" bestFit="1" customWidth="1"/>
    <col min="6" max="6" width="13.6640625" customWidth="1"/>
    <col min="7" max="7" width="14.21875" customWidth="1"/>
    <col min="8" max="8" width="14" bestFit="1" customWidth="1"/>
    <col min="9" max="9" width="10.44140625" bestFit="1" customWidth="1"/>
    <col min="10" max="10" width="14.5546875" customWidth="1"/>
    <col min="11" max="11" width="14.88671875" customWidth="1"/>
    <col min="12" max="12" width="12.33203125" customWidth="1"/>
    <col min="13" max="13" width="15.5546875" customWidth="1"/>
    <col min="14" max="15" width="15.21875" customWidth="1"/>
    <col min="16" max="16" width="2.21875" customWidth="1"/>
    <col min="17" max="17" width="2.109375" customWidth="1"/>
  </cols>
  <sheetData>
    <row r="1" spans="1:17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.4" customHeight="1" x14ac:dyDescent="0.3">
      <c r="A2" s="67"/>
      <c r="B2" s="455" t="s">
        <v>664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  <c r="Q2" s="67"/>
    </row>
    <row r="3" spans="1:17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  <c r="Q3" s="67"/>
    </row>
    <row r="4" spans="1:17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  <c r="Q4" s="67"/>
    </row>
    <row r="5" spans="1:17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  <c r="Q5" s="67"/>
    </row>
    <row r="6" spans="1:17" ht="15.6" customHeight="1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  <c r="Q6" s="67"/>
    </row>
    <row r="7" spans="1:17" ht="55.8" customHeight="1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  <c r="Q7" s="67"/>
    </row>
    <row r="8" spans="1:17" ht="29.4" customHeight="1" thickBot="1" x14ac:dyDescent="0.35">
      <c r="A8" s="67"/>
      <c r="B8" s="172" t="s">
        <v>13</v>
      </c>
      <c r="C8" s="173" t="s">
        <v>50</v>
      </c>
      <c r="D8" s="174">
        <v>206804385.62</v>
      </c>
      <c r="E8" s="174">
        <v>0</v>
      </c>
      <c r="F8" s="174">
        <v>5424093.6499999994</v>
      </c>
      <c r="G8" s="174">
        <v>430366.55</v>
      </c>
      <c r="H8" s="174">
        <v>29638449.590000004</v>
      </c>
      <c r="I8" s="174">
        <v>0</v>
      </c>
      <c r="J8" s="174">
        <v>2247858.9900000002</v>
      </c>
      <c r="K8" s="174">
        <v>3424.68</v>
      </c>
      <c r="L8" s="174">
        <v>1136488.26</v>
      </c>
      <c r="M8" s="175">
        <v>238909523.48000002</v>
      </c>
      <c r="N8" s="174">
        <v>116982533.69</v>
      </c>
      <c r="O8" s="176">
        <v>121926989.79000002</v>
      </c>
      <c r="P8" s="67"/>
      <c r="Q8" s="67"/>
    </row>
    <row r="9" spans="1:17" ht="16.2" thickBot="1" x14ac:dyDescent="0.35">
      <c r="A9" s="67"/>
      <c r="B9" s="172" t="s">
        <v>51</v>
      </c>
      <c r="C9" s="173" t="s">
        <v>52</v>
      </c>
      <c r="D9" s="174">
        <v>14776585.180000002</v>
      </c>
      <c r="E9" s="174">
        <v>0</v>
      </c>
      <c r="F9" s="174">
        <v>643750.25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215410.48</v>
      </c>
      <c r="M9" s="175">
        <v>15204924.950000001</v>
      </c>
      <c r="N9" s="174">
        <v>394000</v>
      </c>
      <c r="O9" s="176">
        <v>14810924.950000001</v>
      </c>
      <c r="P9" s="67"/>
      <c r="Q9" s="67"/>
    </row>
    <row r="10" spans="1:17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P10" s="67"/>
      <c r="Q10" s="67"/>
    </row>
    <row r="11" spans="1:17" ht="29.4" thickBot="1" x14ac:dyDescent="0.35">
      <c r="A11" s="67"/>
      <c r="B11" s="172" t="s">
        <v>55</v>
      </c>
      <c r="C11" s="173" t="s">
        <v>56</v>
      </c>
      <c r="D11" s="174">
        <v>32246875.280000001</v>
      </c>
      <c r="E11" s="174">
        <v>0</v>
      </c>
      <c r="F11" s="174">
        <v>6500</v>
      </c>
      <c r="G11" s="174">
        <v>0</v>
      </c>
      <c r="H11" s="174">
        <v>14322484.610000001</v>
      </c>
      <c r="I11" s="174">
        <v>0</v>
      </c>
      <c r="J11" s="174">
        <v>100471.18</v>
      </c>
      <c r="K11" s="174">
        <v>0</v>
      </c>
      <c r="L11" s="174">
        <v>529109.21</v>
      </c>
      <c r="M11" s="175">
        <v>45946279.5</v>
      </c>
      <c r="N11" s="174">
        <v>7518435.080000001</v>
      </c>
      <c r="O11" s="176">
        <v>38427844.420000002</v>
      </c>
      <c r="P11" s="67"/>
      <c r="Q11" s="67"/>
    </row>
    <row r="12" spans="1:17" ht="16.2" thickBot="1" x14ac:dyDescent="0.35">
      <c r="A12" s="67"/>
      <c r="B12" s="172" t="s">
        <v>57</v>
      </c>
      <c r="C12" s="173" t="s">
        <v>58</v>
      </c>
      <c r="D12" s="174">
        <v>60216334.490000002</v>
      </c>
      <c r="E12" s="174">
        <v>0</v>
      </c>
      <c r="F12" s="174">
        <v>1791607.62</v>
      </c>
      <c r="G12" s="174">
        <v>0</v>
      </c>
      <c r="H12" s="174">
        <v>3722188.34</v>
      </c>
      <c r="I12" s="174">
        <v>0</v>
      </c>
      <c r="J12" s="174">
        <v>212648.48</v>
      </c>
      <c r="K12" s="174">
        <v>0</v>
      </c>
      <c r="L12" s="174">
        <v>236932.46000000002</v>
      </c>
      <c r="M12" s="175">
        <v>65280549.510000005</v>
      </c>
      <c r="N12" s="174">
        <v>53561282.860000007</v>
      </c>
      <c r="O12" s="176">
        <v>11719266.649999999</v>
      </c>
      <c r="P12" s="67"/>
      <c r="Q12" s="67"/>
    </row>
    <row r="13" spans="1:17" ht="16.2" thickBot="1" x14ac:dyDescent="0.35">
      <c r="A13" s="67"/>
      <c r="B13" s="172" t="s">
        <v>59</v>
      </c>
      <c r="C13" s="173" t="s">
        <v>60</v>
      </c>
      <c r="D13" s="174">
        <v>2221635.9300000006</v>
      </c>
      <c r="E13" s="174">
        <v>0</v>
      </c>
      <c r="F13" s="174">
        <v>278436.69</v>
      </c>
      <c r="G13" s="174">
        <v>0</v>
      </c>
      <c r="H13" s="174">
        <v>0</v>
      </c>
      <c r="I13" s="174">
        <v>0</v>
      </c>
      <c r="J13" s="174">
        <v>840454.28</v>
      </c>
      <c r="K13" s="174">
        <v>0</v>
      </c>
      <c r="L13" s="174">
        <v>0</v>
      </c>
      <c r="M13" s="175">
        <v>1659618.3400000005</v>
      </c>
      <c r="N13" s="174">
        <v>1141830.02</v>
      </c>
      <c r="O13" s="176">
        <v>517788.32000000053</v>
      </c>
      <c r="P13" s="67"/>
      <c r="Q13" s="67"/>
    </row>
    <row r="14" spans="1:17" ht="16.2" thickBot="1" x14ac:dyDescent="0.35">
      <c r="A14" s="67"/>
      <c r="B14" s="172" t="s">
        <v>61</v>
      </c>
      <c r="C14" s="173" t="s">
        <v>62</v>
      </c>
      <c r="D14" s="174">
        <v>97342954.73999998</v>
      </c>
      <c r="E14" s="174">
        <v>0</v>
      </c>
      <c r="F14" s="174">
        <v>2703799.0899999994</v>
      </c>
      <c r="G14" s="174">
        <v>430366.55</v>
      </c>
      <c r="H14" s="174">
        <v>11593776.640000001</v>
      </c>
      <c r="I14" s="174">
        <v>0</v>
      </c>
      <c r="J14" s="174">
        <v>1094285.05</v>
      </c>
      <c r="K14" s="174">
        <v>3424.68</v>
      </c>
      <c r="L14" s="174">
        <v>155036.11000000002</v>
      </c>
      <c r="M14" s="175">
        <v>110818151.17999998</v>
      </c>
      <c r="N14" s="174">
        <v>54366985.729999997</v>
      </c>
      <c r="O14" s="176">
        <v>56451165.449999981</v>
      </c>
      <c r="P14" s="67"/>
      <c r="Q14" s="67"/>
    </row>
    <row r="15" spans="1:17" ht="16.2" thickBot="1" x14ac:dyDescent="0.35">
      <c r="A15" s="67"/>
      <c r="B15" s="177" t="s">
        <v>18</v>
      </c>
      <c r="C15" s="173" t="s">
        <v>63</v>
      </c>
      <c r="D15" s="174">
        <v>38647365.57</v>
      </c>
      <c r="E15" s="174">
        <v>0</v>
      </c>
      <c r="F15" s="174">
        <v>34760044.689999998</v>
      </c>
      <c r="G15" s="174">
        <v>0</v>
      </c>
      <c r="H15" s="174">
        <v>34551283.18</v>
      </c>
      <c r="I15" s="174">
        <v>0</v>
      </c>
      <c r="J15" s="174">
        <v>41928760.120000005</v>
      </c>
      <c r="K15" s="174">
        <v>445020.72</v>
      </c>
      <c r="L15" s="174">
        <v>682028.5</v>
      </c>
      <c r="M15" s="175">
        <v>64902884.099999994</v>
      </c>
      <c r="N15" s="174">
        <v>0</v>
      </c>
      <c r="O15" s="176">
        <v>64902884.099999994</v>
      </c>
      <c r="P15" s="67"/>
      <c r="Q15" s="67"/>
    </row>
    <row r="16" spans="1:17" ht="29.4" thickBot="1" x14ac:dyDescent="0.35">
      <c r="A16" s="67"/>
      <c r="B16" s="177" t="s">
        <v>20</v>
      </c>
      <c r="C16" s="173" t="s">
        <v>64</v>
      </c>
      <c r="D16" s="174">
        <v>20761.189999999999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v>20761.189999999999</v>
      </c>
      <c r="N16" s="174">
        <v>0</v>
      </c>
      <c r="O16" s="176">
        <v>20761.189999999999</v>
      </c>
      <c r="P16" s="67"/>
      <c r="Q16" s="67"/>
    </row>
    <row r="17" spans="1:17" ht="16.2" thickBot="1" x14ac:dyDescent="0.35">
      <c r="A17" s="67"/>
      <c r="B17" s="177" t="s">
        <v>22</v>
      </c>
      <c r="C17" s="173" t="s">
        <v>65</v>
      </c>
      <c r="D17" s="174">
        <v>17163464.960000001</v>
      </c>
      <c r="E17" s="174">
        <v>0</v>
      </c>
      <c r="F17" s="174">
        <v>989998.04999999993</v>
      </c>
      <c r="G17" s="174">
        <v>0</v>
      </c>
      <c r="H17" s="174">
        <v>1569987.29</v>
      </c>
      <c r="I17" s="174">
        <v>0</v>
      </c>
      <c r="J17" s="174">
        <v>118234.01999999999</v>
      </c>
      <c r="K17" s="174">
        <v>0</v>
      </c>
      <c r="L17" s="174">
        <v>56682.6</v>
      </c>
      <c r="M17" s="175">
        <v>19548533.68</v>
      </c>
      <c r="N17" s="174">
        <v>17581105.510000002</v>
      </c>
      <c r="O17" s="176">
        <v>1967428.1699999981</v>
      </c>
      <c r="P17" s="67"/>
      <c r="Q17" s="67"/>
    </row>
    <row r="18" spans="1:17" ht="16.2" customHeight="1" thickBot="1" x14ac:dyDescent="0.35">
      <c r="A18" s="67"/>
      <c r="B18" s="461" t="s">
        <v>66</v>
      </c>
      <c r="C18" s="462"/>
      <c r="D18" s="175">
        <v>262635977.34</v>
      </c>
      <c r="E18" s="175">
        <v>0</v>
      </c>
      <c r="F18" s="175">
        <v>41174136.389999993</v>
      </c>
      <c r="G18" s="175">
        <v>430366.55</v>
      </c>
      <c r="H18" s="175">
        <v>65759720.060000002</v>
      </c>
      <c r="I18" s="175">
        <v>0</v>
      </c>
      <c r="J18" s="175">
        <v>44294853.13000001</v>
      </c>
      <c r="K18" s="175">
        <v>448445.39999999997</v>
      </c>
      <c r="L18" s="175">
        <v>1875199.36</v>
      </c>
      <c r="M18" s="175">
        <v>323381702.45000005</v>
      </c>
      <c r="N18" s="175">
        <v>134563639.19999999</v>
      </c>
      <c r="O18" s="176">
        <v>188818063.25000006</v>
      </c>
      <c r="P18" s="67"/>
      <c r="Q18" s="67"/>
    </row>
    <row r="19" spans="1:17" ht="57" customHeight="1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  <c r="Q19" s="67"/>
    </row>
    <row r="20" spans="1:17" ht="15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  <c r="Q25" s="67"/>
    </row>
    <row r="26" spans="1:17" ht="14.4" customHeight="1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  <c r="Q26" s="67"/>
    </row>
    <row r="27" spans="1:17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selection activeCell="K26" sqref="K26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4.44140625" customWidth="1"/>
    <col min="5" max="5" width="10.44140625" bestFit="1" customWidth="1"/>
    <col min="6" max="6" width="12.88671875" customWidth="1"/>
    <col min="7" max="7" width="14.21875" customWidth="1"/>
    <col min="8" max="8" width="11.21875" customWidth="1"/>
    <col min="9" max="9" width="10.44140625" bestFit="1" customWidth="1"/>
    <col min="10" max="10" width="14.5546875" customWidth="1"/>
    <col min="11" max="11" width="14.88671875" customWidth="1"/>
    <col min="12" max="12" width="11" customWidth="1"/>
    <col min="13" max="13" width="13.6640625" customWidth="1"/>
    <col min="14" max="14" width="13.44140625" customWidth="1"/>
    <col min="15" max="15" width="14.88671875" customWidth="1"/>
    <col min="16" max="16" width="2.21875" customWidth="1"/>
  </cols>
  <sheetData>
    <row r="1" spans="1:16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4.4" customHeight="1" x14ac:dyDescent="0.3">
      <c r="A2" s="67"/>
      <c r="B2" s="455" t="s">
        <v>665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</row>
    <row r="3" spans="1:16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</row>
    <row r="4" spans="1:16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</row>
    <row r="5" spans="1:16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</row>
    <row r="6" spans="1:16" ht="15.6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</row>
    <row r="7" spans="1:16" ht="28.2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</row>
    <row r="8" spans="1:16" ht="16.2" thickBot="1" x14ac:dyDescent="0.35">
      <c r="A8" s="67"/>
      <c r="B8" s="172" t="s">
        <v>13</v>
      </c>
      <c r="C8" s="173" t="s">
        <v>50</v>
      </c>
      <c r="D8" s="174">
        <f>SUM(D9:D14)</f>
        <v>2569799.56</v>
      </c>
      <c r="E8" s="174">
        <f t="shared" ref="E8:L8" si="0">SUM(E9:E14)</f>
        <v>0</v>
      </c>
      <c r="F8" s="174">
        <f t="shared" si="0"/>
        <v>115907.76999999999</v>
      </c>
      <c r="G8" s="174">
        <f t="shared" si="0"/>
        <v>0</v>
      </c>
      <c r="H8" s="174">
        <f t="shared" si="0"/>
        <v>169387.65</v>
      </c>
      <c r="I8" s="174">
        <f t="shared" si="0"/>
        <v>0</v>
      </c>
      <c r="J8" s="174">
        <f t="shared" si="0"/>
        <v>0</v>
      </c>
      <c r="K8" s="174">
        <f t="shared" si="0"/>
        <v>0</v>
      </c>
      <c r="L8" s="174">
        <f t="shared" si="0"/>
        <v>154387.65</v>
      </c>
      <c r="M8" s="175">
        <f>D8+F8+G8+H8-J8-K8-L8</f>
        <v>2700707.33</v>
      </c>
      <c r="N8" s="174">
        <f>SUM(N9:N14)</f>
        <v>606095.25</v>
      </c>
      <c r="O8" s="176">
        <f>M8-N8</f>
        <v>2094612.08</v>
      </c>
      <c r="P8" s="67"/>
    </row>
    <row r="9" spans="1:16" ht="16.2" thickBot="1" x14ac:dyDescent="0.35">
      <c r="A9" s="67"/>
      <c r="B9" s="172" t="s">
        <v>51</v>
      </c>
      <c r="C9" s="173" t="s">
        <v>52</v>
      </c>
      <c r="D9" s="174">
        <v>0</v>
      </c>
      <c r="E9" s="174">
        <v>0</v>
      </c>
      <c r="F9" s="174"/>
      <c r="G9" s="174"/>
      <c r="H9" s="174"/>
      <c r="I9" s="174">
        <v>0</v>
      </c>
      <c r="J9" s="174"/>
      <c r="K9" s="174"/>
      <c r="L9" s="174"/>
      <c r="M9" s="175">
        <f t="shared" ref="M9:M18" si="1">D9+F9+G9+H9-J9-K9-L9</f>
        <v>0</v>
      </c>
      <c r="N9" s="174"/>
      <c r="O9" s="176">
        <f t="shared" ref="O9:O18" si="2">M9-N9</f>
        <v>0</v>
      </c>
      <c r="P9" s="67"/>
    </row>
    <row r="10" spans="1:16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f t="shared" si="1"/>
        <v>0</v>
      </c>
      <c r="N10" s="174">
        <v>0</v>
      </c>
      <c r="O10" s="176">
        <f t="shared" si="2"/>
        <v>0</v>
      </c>
      <c r="P10" s="67"/>
    </row>
    <row r="11" spans="1:16" ht="29.4" thickBot="1" x14ac:dyDescent="0.35">
      <c r="A11" s="67"/>
      <c r="B11" s="172" t="s">
        <v>55</v>
      </c>
      <c r="C11" s="173" t="s">
        <v>56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f t="shared" si="1"/>
        <v>0</v>
      </c>
      <c r="N11" s="174"/>
      <c r="O11" s="176">
        <f t="shared" si="2"/>
        <v>0</v>
      </c>
      <c r="P11" s="67"/>
    </row>
    <row r="12" spans="1:16" ht="16.2" thickBot="1" x14ac:dyDescent="0.35">
      <c r="A12" s="67"/>
      <c r="B12" s="172" t="s">
        <v>57</v>
      </c>
      <c r="C12" s="173" t="s">
        <v>58</v>
      </c>
      <c r="D12" s="174">
        <v>191243.32</v>
      </c>
      <c r="E12" s="174">
        <v>0</v>
      </c>
      <c r="F12" s="174">
        <v>35907.769999999997</v>
      </c>
      <c r="G12" s="174">
        <v>0</v>
      </c>
      <c r="H12" s="174">
        <v>154387.65</v>
      </c>
      <c r="I12" s="174">
        <v>0</v>
      </c>
      <c r="J12" s="174">
        <v>0</v>
      </c>
      <c r="K12" s="174">
        <v>0</v>
      </c>
      <c r="L12" s="174">
        <v>0</v>
      </c>
      <c r="M12" s="175">
        <f t="shared" si="1"/>
        <v>381538.74</v>
      </c>
      <c r="N12" s="174">
        <v>381538.74</v>
      </c>
      <c r="O12" s="176">
        <f t="shared" si="2"/>
        <v>0</v>
      </c>
      <c r="P12" s="67"/>
    </row>
    <row r="13" spans="1:16" ht="16.2" thickBot="1" x14ac:dyDescent="0.35">
      <c r="A13" s="67"/>
      <c r="B13" s="172" t="s">
        <v>59</v>
      </c>
      <c r="C13" s="173" t="s">
        <v>60</v>
      </c>
      <c r="D13" s="174">
        <v>106096.95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f t="shared" si="1"/>
        <v>106096.95</v>
      </c>
      <c r="N13" s="174">
        <v>65275.62</v>
      </c>
      <c r="O13" s="176">
        <f t="shared" si="2"/>
        <v>40821.329999999994</v>
      </c>
      <c r="P13" s="67"/>
    </row>
    <row r="14" spans="1:16" ht="16.2" thickBot="1" x14ac:dyDescent="0.35">
      <c r="A14" s="67"/>
      <c r="B14" s="172" t="s">
        <v>61</v>
      </c>
      <c r="C14" s="173" t="s">
        <v>62</v>
      </c>
      <c r="D14" s="174">
        <v>2272459.29</v>
      </c>
      <c r="E14" s="174">
        <v>0</v>
      </c>
      <c r="F14" s="174">
        <v>80000</v>
      </c>
      <c r="G14" s="174">
        <v>0</v>
      </c>
      <c r="H14" s="174">
        <v>15000</v>
      </c>
      <c r="I14" s="174">
        <v>0</v>
      </c>
      <c r="J14" s="174"/>
      <c r="K14" s="174"/>
      <c r="L14" s="174">
        <v>154387.65</v>
      </c>
      <c r="M14" s="175">
        <f t="shared" si="1"/>
        <v>2213071.64</v>
      </c>
      <c r="N14" s="174">
        <v>159280.89000000001</v>
      </c>
      <c r="O14" s="176">
        <f t="shared" si="2"/>
        <v>2053790.75</v>
      </c>
      <c r="P14" s="67"/>
    </row>
    <row r="15" spans="1:16" ht="16.2" thickBot="1" x14ac:dyDescent="0.35">
      <c r="A15" s="67"/>
      <c r="B15" s="177" t="s">
        <v>18</v>
      </c>
      <c r="C15" s="173" t="s">
        <v>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f t="shared" si="1"/>
        <v>0</v>
      </c>
      <c r="N15" s="174"/>
      <c r="O15" s="176">
        <f t="shared" si="2"/>
        <v>0</v>
      </c>
      <c r="P15" s="67"/>
    </row>
    <row r="16" spans="1:16" ht="29.4" thickBot="1" x14ac:dyDescent="0.35">
      <c r="A16" s="67"/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f t="shared" si="1"/>
        <v>0</v>
      </c>
      <c r="N16" s="174"/>
      <c r="O16" s="176">
        <f t="shared" si="2"/>
        <v>0</v>
      </c>
      <c r="P16" s="67"/>
    </row>
    <row r="17" spans="1:16" ht="16.2" thickBot="1" x14ac:dyDescent="0.35">
      <c r="A17" s="67"/>
      <c r="B17" s="177" t="s">
        <v>22</v>
      </c>
      <c r="C17" s="173" t="s">
        <v>65</v>
      </c>
      <c r="D17" s="174">
        <v>42049.15</v>
      </c>
      <c r="E17" s="174">
        <v>0</v>
      </c>
      <c r="F17" s="174">
        <v>926.02</v>
      </c>
      <c r="G17" s="174">
        <v>0</v>
      </c>
      <c r="H17" s="174"/>
      <c r="I17" s="174">
        <v>0</v>
      </c>
      <c r="J17" s="174">
        <v>0</v>
      </c>
      <c r="K17" s="174">
        <v>0</v>
      </c>
      <c r="L17" s="174">
        <v>0</v>
      </c>
      <c r="M17" s="175">
        <f t="shared" si="1"/>
        <v>42975.17</v>
      </c>
      <c r="N17" s="174">
        <v>42975.17</v>
      </c>
      <c r="O17" s="176">
        <f t="shared" si="2"/>
        <v>0</v>
      </c>
      <c r="P17" s="67"/>
    </row>
    <row r="18" spans="1:16" ht="16.2" thickBot="1" x14ac:dyDescent="0.35">
      <c r="A18" s="67"/>
      <c r="B18" s="461" t="s">
        <v>66</v>
      </c>
      <c r="C18" s="462"/>
      <c r="D18" s="175">
        <f>D8+D15+D16+D17</f>
        <v>2611848.71</v>
      </c>
      <c r="E18" s="175">
        <f t="shared" ref="E18:N18" si="3">E8+E15+E16+E17</f>
        <v>0</v>
      </c>
      <c r="F18" s="175">
        <f t="shared" si="3"/>
        <v>116833.79</v>
      </c>
      <c r="G18" s="175">
        <f t="shared" si="3"/>
        <v>0</v>
      </c>
      <c r="H18" s="175">
        <f t="shared" si="3"/>
        <v>169387.65</v>
      </c>
      <c r="I18" s="175">
        <f t="shared" si="3"/>
        <v>0</v>
      </c>
      <c r="J18" s="175">
        <f t="shared" si="3"/>
        <v>0</v>
      </c>
      <c r="K18" s="175">
        <f t="shared" si="3"/>
        <v>0</v>
      </c>
      <c r="L18" s="175">
        <f t="shared" si="3"/>
        <v>154387.65</v>
      </c>
      <c r="M18" s="175">
        <f t="shared" si="1"/>
        <v>2743682.5</v>
      </c>
      <c r="N18" s="175">
        <f t="shared" si="3"/>
        <v>649070.42000000004</v>
      </c>
      <c r="O18" s="176">
        <f t="shared" si="2"/>
        <v>2094612.08</v>
      </c>
      <c r="P18" s="67"/>
    </row>
    <row r="19" spans="1:16" ht="16.2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</row>
    <row r="20" spans="1:16" ht="15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</row>
    <row r="26" spans="1:16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6"/>
  <sheetViews>
    <sheetView showGridLines="0" showOutlineSymbols="0" topLeftCell="A16" zoomScale="70" zoomScaleNormal="70" workbookViewId="0">
      <selection activeCell="R1" sqref="R1:T65536"/>
    </sheetView>
  </sheetViews>
  <sheetFormatPr defaultColWidth="9.109375" defaultRowHeight="14.4" x14ac:dyDescent="0.3"/>
  <cols>
    <col min="1" max="1" width="3.88671875" style="67" customWidth="1"/>
    <col min="2" max="2" width="5.109375" style="67" customWidth="1"/>
    <col min="3" max="3" width="34.5546875" style="67" customWidth="1"/>
    <col min="4" max="4" width="16.88671875" style="67" customWidth="1"/>
    <col min="5" max="5" width="10.44140625" style="67" bestFit="1" customWidth="1"/>
    <col min="6" max="6" width="13.88671875" style="67" customWidth="1"/>
    <col min="7" max="7" width="14.21875" style="67" customWidth="1"/>
    <col min="8" max="8" width="13.5546875" style="67" customWidth="1"/>
    <col min="9" max="9" width="10.44140625" style="67" bestFit="1" customWidth="1"/>
    <col min="10" max="10" width="14.5546875" style="67" customWidth="1"/>
    <col min="11" max="11" width="14.88671875" style="67" customWidth="1"/>
    <col min="12" max="12" width="11.33203125" style="67" customWidth="1"/>
    <col min="13" max="13" width="17.109375" style="67" customWidth="1"/>
    <col min="14" max="14" width="14.77734375" style="67" customWidth="1"/>
    <col min="15" max="15" width="16.77734375" style="67" customWidth="1"/>
    <col min="16" max="16" width="3.6640625" style="67" customWidth="1"/>
    <col min="17" max="17" width="3.109375" style="67" customWidth="1"/>
    <col min="18" max="18" width="16.44140625" style="67" customWidth="1"/>
    <col min="19" max="19" width="16.44140625" style="67" bestFit="1" customWidth="1"/>
    <col min="20" max="16384" width="9.109375" style="67"/>
  </cols>
  <sheetData>
    <row r="2" spans="2:19" x14ac:dyDescent="0.3">
      <c r="B2" s="455" t="s">
        <v>112</v>
      </c>
      <c r="C2" s="455"/>
      <c r="D2" s="455"/>
      <c r="M2" s="456"/>
      <c r="N2" s="456"/>
      <c r="O2" s="456"/>
    </row>
    <row r="3" spans="2:19" x14ac:dyDescent="0.3">
      <c r="B3" s="455"/>
      <c r="C3" s="455"/>
      <c r="D3" s="455"/>
      <c r="M3" s="456"/>
      <c r="N3" s="456"/>
      <c r="O3" s="456"/>
    </row>
    <row r="4" spans="2:19" ht="17.399999999999999" x14ac:dyDescent="0.35"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</row>
    <row r="5" spans="2:19" ht="1.2" customHeight="1" thickBot="1" x14ac:dyDescent="0.35">
      <c r="B5" s="458"/>
      <c r="C5" s="458"/>
      <c r="D5" s="458"/>
      <c r="E5" s="458"/>
      <c r="F5" s="458"/>
      <c r="G5" s="458"/>
      <c r="H5" s="458"/>
      <c r="I5" s="458"/>
      <c r="J5" s="458"/>
      <c r="K5" s="458"/>
      <c r="M5" s="170"/>
    </row>
    <row r="6" spans="2:19" ht="14.4" customHeight="1" thickTop="1" thickBot="1" x14ac:dyDescent="0.35"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</row>
    <row r="7" spans="2:19" ht="28.2" thickBot="1" x14ac:dyDescent="0.35"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</row>
    <row r="8" spans="2:19" ht="19.2" customHeight="1" thickBot="1" x14ac:dyDescent="0.35">
      <c r="B8" s="172" t="s">
        <v>13</v>
      </c>
      <c r="C8" s="173" t="s">
        <v>50</v>
      </c>
      <c r="D8" s="174">
        <v>2584418772.8400002</v>
      </c>
      <c r="E8" s="174">
        <v>0</v>
      </c>
      <c r="F8" s="174">
        <v>43643223.609999999</v>
      </c>
      <c r="G8" s="174">
        <v>21083493.510000002</v>
      </c>
      <c r="H8" s="174">
        <v>1967762.13</v>
      </c>
      <c r="I8" s="174">
        <v>0</v>
      </c>
      <c r="J8" s="174">
        <v>8350902.0300000003</v>
      </c>
      <c r="K8" s="174">
        <v>10495768.359999999</v>
      </c>
      <c r="L8" s="174">
        <v>452245.86</v>
      </c>
      <c r="M8" s="175">
        <v>2631814335.8400002</v>
      </c>
      <c r="N8" s="174">
        <v>616366759.99000001</v>
      </c>
      <c r="O8" s="176">
        <v>2015447575.8499999</v>
      </c>
      <c r="R8" s="80"/>
      <c r="S8" s="80"/>
    </row>
    <row r="9" spans="2:19" ht="20.399999999999999" customHeight="1" thickBot="1" x14ac:dyDescent="0.35">
      <c r="B9" s="172" t="s">
        <v>51</v>
      </c>
      <c r="C9" s="173" t="s">
        <v>52</v>
      </c>
      <c r="D9" s="174">
        <v>1525446160.03</v>
      </c>
      <c r="E9" s="174">
        <v>0</v>
      </c>
      <c r="F9" s="174">
        <v>0</v>
      </c>
      <c r="G9" s="174">
        <v>2178571.98</v>
      </c>
      <c r="H9" s="174">
        <v>0</v>
      </c>
      <c r="I9" s="174">
        <v>0</v>
      </c>
      <c r="J9" s="174">
        <v>1407368</v>
      </c>
      <c r="K9" s="174">
        <v>0</v>
      </c>
      <c r="L9" s="174">
        <v>0</v>
      </c>
      <c r="M9" s="175">
        <v>1526217364.01</v>
      </c>
      <c r="N9" s="174">
        <v>2692.48</v>
      </c>
      <c r="O9" s="176">
        <v>1526214671.53</v>
      </c>
      <c r="R9" s="80"/>
      <c r="S9" s="80"/>
    </row>
    <row r="10" spans="2:19" ht="59.4" customHeight="1" thickBot="1" x14ac:dyDescent="0.35"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v>0</v>
      </c>
      <c r="N10" s="174">
        <v>0</v>
      </c>
      <c r="O10" s="176">
        <v>0</v>
      </c>
      <c r="R10" s="80"/>
      <c r="S10" s="80"/>
    </row>
    <row r="11" spans="2:19" ht="29.4" thickBot="1" x14ac:dyDescent="0.35">
      <c r="B11" s="172" t="s">
        <v>55</v>
      </c>
      <c r="C11" s="173" t="s">
        <v>56</v>
      </c>
      <c r="D11" s="174">
        <v>836993202.88</v>
      </c>
      <c r="E11" s="174">
        <v>0</v>
      </c>
      <c r="F11" s="174">
        <v>13138190.800000001</v>
      </c>
      <c r="G11" s="174">
        <v>9665807.7100000009</v>
      </c>
      <c r="H11" s="174">
        <v>261638.25</v>
      </c>
      <c r="I11" s="174">
        <v>0</v>
      </c>
      <c r="J11" s="174">
        <v>1183750.54</v>
      </c>
      <c r="K11" s="174">
        <v>930293.95</v>
      </c>
      <c r="L11" s="174">
        <v>0</v>
      </c>
      <c r="M11" s="175">
        <v>857944795.14999998</v>
      </c>
      <c r="N11" s="174">
        <v>374531679.81999999</v>
      </c>
      <c r="O11" s="176">
        <v>483413115.32999998</v>
      </c>
      <c r="R11" s="80"/>
      <c r="S11" s="80"/>
    </row>
    <row r="12" spans="2:19" ht="24.6" customHeight="1" thickBot="1" x14ac:dyDescent="0.35">
      <c r="B12" s="172" t="s">
        <v>57</v>
      </c>
      <c r="C12" s="173" t="s">
        <v>58</v>
      </c>
      <c r="D12" s="174">
        <v>19848626.77</v>
      </c>
      <c r="E12" s="174">
        <v>0</v>
      </c>
      <c r="F12" s="174">
        <v>1767875.21</v>
      </c>
      <c r="G12" s="174">
        <v>326121.62</v>
      </c>
      <c r="H12" s="174">
        <v>27613.5</v>
      </c>
      <c r="I12" s="174">
        <v>0</v>
      </c>
      <c r="J12" s="174">
        <v>158000.66</v>
      </c>
      <c r="K12" s="174">
        <v>1656190.66</v>
      </c>
      <c r="L12" s="174">
        <v>9500.8799999999992</v>
      </c>
      <c r="M12" s="175">
        <v>20146544.899999999</v>
      </c>
      <c r="N12" s="174">
        <v>17853985.789999999</v>
      </c>
      <c r="O12" s="176">
        <v>2292559.11</v>
      </c>
      <c r="R12" s="80"/>
      <c r="S12" s="80"/>
    </row>
    <row r="13" spans="2:19" ht="24.6" customHeight="1" thickBot="1" x14ac:dyDescent="0.35">
      <c r="B13" s="172" t="s">
        <v>59</v>
      </c>
      <c r="C13" s="173" t="s">
        <v>60</v>
      </c>
      <c r="D13" s="174">
        <v>1414175.14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3193.22</v>
      </c>
      <c r="K13" s="174">
        <v>0</v>
      </c>
      <c r="L13" s="174">
        <v>0</v>
      </c>
      <c r="M13" s="175">
        <v>1410981.92</v>
      </c>
      <c r="N13" s="174">
        <v>1343988.43</v>
      </c>
      <c r="O13" s="176">
        <v>66993.490000000005</v>
      </c>
      <c r="R13" s="80"/>
      <c r="S13" s="80"/>
    </row>
    <row r="14" spans="2:19" ht="24.6" customHeight="1" thickBot="1" x14ac:dyDescent="0.35">
      <c r="B14" s="172" t="s">
        <v>61</v>
      </c>
      <c r="C14" s="173" t="s">
        <v>62</v>
      </c>
      <c r="D14" s="174">
        <v>200716608.02000001</v>
      </c>
      <c r="E14" s="174">
        <v>0</v>
      </c>
      <c r="F14" s="174">
        <v>28737157.600000001</v>
      </c>
      <c r="G14" s="174">
        <v>8912992.1999999993</v>
      </c>
      <c r="H14" s="174">
        <v>1678510.38</v>
      </c>
      <c r="I14" s="174">
        <v>0</v>
      </c>
      <c r="J14" s="174">
        <v>5598589.6100000003</v>
      </c>
      <c r="K14" s="174">
        <v>7909283.75</v>
      </c>
      <c r="L14" s="174">
        <v>442744.98</v>
      </c>
      <c r="M14" s="175">
        <v>226094649.86000001</v>
      </c>
      <c r="N14" s="174">
        <v>222634413.47</v>
      </c>
      <c r="O14" s="176">
        <v>3460236.39</v>
      </c>
      <c r="R14" s="80"/>
      <c r="S14" s="80"/>
    </row>
    <row r="15" spans="2:19" ht="22.2" customHeight="1" thickBot="1" x14ac:dyDescent="0.35">
      <c r="B15" s="177" t="s">
        <v>18</v>
      </c>
      <c r="C15" s="173" t="s">
        <v>63</v>
      </c>
      <c r="D15" s="174">
        <v>5354537.66</v>
      </c>
      <c r="E15" s="174">
        <v>0</v>
      </c>
      <c r="F15" s="174">
        <v>2077304.39</v>
      </c>
      <c r="G15" s="174">
        <v>0</v>
      </c>
      <c r="H15" s="174">
        <v>0</v>
      </c>
      <c r="I15" s="174">
        <v>0</v>
      </c>
      <c r="J15" s="174">
        <v>9982.56</v>
      </c>
      <c r="K15" s="174">
        <v>3680861.8</v>
      </c>
      <c r="L15" s="174">
        <v>0</v>
      </c>
      <c r="M15" s="175">
        <v>3740997.69</v>
      </c>
      <c r="N15" s="174">
        <v>0</v>
      </c>
      <c r="O15" s="176">
        <v>3740997.69</v>
      </c>
      <c r="R15" s="80"/>
      <c r="S15" s="80"/>
    </row>
    <row r="16" spans="2:19" ht="31.8" customHeight="1" thickBot="1" x14ac:dyDescent="0.35">
      <c r="B16" s="177" t="s">
        <v>20</v>
      </c>
      <c r="C16" s="173" t="s">
        <v>64</v>
      </c>
      <c r="D16" s="174">
        <v>215727.48</v>
      </c>
      <c r="E16" s="174">
        <v>0</v>
      </c>
      <c r="F16" s="174">
        <v>331587.25</v>
      </c>
      <c r="G16" s="174">
        <v>0</v>
      </c>
      <c r="H16" s="174">
        <v>0</v>
      </c>
      <c r="I16" s="174">
        <v>0</v>
      </c>
      <c r="J16" s="174">
        <v>128100.6</v>
      </c>
      <c r="K16" s="174">
        <v>146075.88</v>
      </c>
      <c r="L16" s="174">
        <v>257886.25</v>
      </c>
      <c r="M16" s="175">
        <v>15252</v>
      </c>
      <c r="N16" s="174">
        <v>0</v>
      </c>
      <c r="O16" s="176">
        <v>15252</v>
      </c>
      <c r="R16" s="80"/>
      <c r="S16" s="80"/>
    </row>
    <row r="17" spans="2:19" ht="20.399999999999999" customHeight="1" thickBot="1" x14ac:dyDescent="0.35">
      <c r="B17" s="177" t="s">
        <v>22</v>
      </c>
      <c r="C17" s="173" t="s">
        <v>65</v>
      </c>
      <c r="D17" s="174">
        <v>8433779.6199999992</v>
      </c>
      <c r="E17" s="174">
        <v>0</v>
      </c>
      <c r="F17" s="174">
        <v>621130.87</v>
      </c>
      <c r="G17" s="174">
        <v>109076.92</v>
      </c>
      <c r="H17" s="174">
        <v>0</v>
      </c>
      <c r="I17" s="174">
        <v>0</v>
      </c>
      <c r="J17" s="174">
        <v>323484.34000000003</v>
      </c>
      <c r="K17" s="174">
        <v>52516.67</v>
      </c>
      <c r="L17" s="174">
        <v>67512.03</v>
      </c>
      <c r="M17" s="175">
        <v>8720474.3699999992</v>
      </c>
      <c r="N17" s="174">
        <v>8683435.6799999997</v>
      </c>
      <c r="O17" s="176">
        <v>37038.6899999999</v>
      </c>
      <c r="R17" s="80"/>
      <c r="S17" s="80"/>
    </row>
    <row r="18" spans="2:19" ht="22.2" customHeight="1" thickBot="1" x14ac:dyDescent="0.35">
      <c r="B18" s="461" t="s">
        <v>66</v>
      </c>
      <c r="C18" s="462"/>
      <c r="D18" s="175">
        <v>2598422817.5999999</v>
      </c>
      <c r="E18" s="175">
        <v>0</v>
      </c>
      <c r="F18" s="175">
        <v>46673246.119999997</v>
      </c>
      <c r="G18" s="175">
        <v>21192570.43</v>
      </c>
      <c r="H18" s="175">
        <v>1967762.13</v>
      </c>
      <c r="I18" s="175">
        <v>0</v>
      </c>
      <c r="J18" s="175">
        <v>8812469.5299999993</v>
      </c>
      <c r="K18" s="175">
        <v>14375222.710000001</v>
      </c>
      <c r="L18" s="175">
        <v>777644.14</v>
      </c>
      <c r="M18" s="175">
        <v>2644291059.9000001</v>
      </c>
      <c r="N18" s="175">
        <v>625050195.66999996</v>
      </c>
      <c r="O18" s="176">
        <v>2019240864.23</v>
      </c>
      <c r="R18" s="80"/>
      <c r="S18" s="80"/>
    </row>
    <row r="19" spans="2:19" ht="57.6" customHeight="1" thickBot="1" x14ac:dyDescent="0.35"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5951047.0099999998</v>
      </c>
      <c r="H19" s="178" t="s">
        <v>68</v>
      </c>
      <c r="I19" s="178" t="s">
        <v>68</v>
      </c>
      <c r="J19" s="178" t="s">
        <v>68</v>
      </c>
      <c r="K19" s="179">
        <v>251256.48</v>
      </c>
      <c r="L19" s="178" t="s">
        <v>68</v>
      </c>
      <c r="M19" s="178" t="s">
        <v>68</v>
      </c>
      <c r="N19" s="178" t="s">
        <v>68</v>
      </c>
      <c r="O19" s="180" t="s">
        <v>68</v>
      </c>
    </row>
    <row r="20" spans="2:19" ht="6" customHeight="1" thickTop="1" x14ac:dyDescent="0.3"/>
    <row r="21" spans="2:19" ht="9.6" customHeight="1" x14ac:dyDescent="0.3">
      <c r="B21" s="181" t="s">
        <v>69</v>
      </c>
    </row>
    <row r="22" spans="2:19" ht="10.8" customHeight="1" x14ac:dyDescent="0.3">
      <c r="B22" s="181" t="s">
        <v>70</v>
      </c>
    </row>
    <row r="23" spans="2:19" ht="10.199999999999999" customHeight="1" x14ac:dyDescent="0.3">
      <c r="B23" s="181" t="s">
        <v>71</v>
      </c>
    </row>
    <row r="24" spans="2:19" ht="38.4" customHeight="1" x14ac:dyDescent="0.3"/>
    <row r="25" spans="2:19" x14ac:dyDescent="0.3">
      <c r="C25" s="443" t="s">
        <v>72</v>
      </c>
      <c r="D25" s="443"/>
      <c r="G25" s="443" t="s">
        <v>72</v>
      </c>
      <c r="H25" s="443"/>
      <c r="I25" s="443"/>
      <c r="L25" s="443" t="s">
        <v>73</v>
      </c>
      <c r="M25" s="443"/>
      <c r="N25" s="443"/>
    </row>
    <row r="26" spans="2:19" ht="30" customHeight="1" x14ac:dyDescent="0.3"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selection activeCell="K26" sqref="K26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4.44140625" customWidth="1"/>
    <col min="5" max="5" width="10.44140625" bestFit="1" customWidth="1"/>
    <col min="6" max="6" width="12.88671875" customWidth="1"/>
    <col min="7" max="7" width="14.21875" customWidth="1"/>
    <col min="8" max="8" width="11.21875" customWidth="1"/>
    <col min="9" max="9" width="10.44140625" bestFit="1" customWidth="1"/>
    <col min="10" max="10" width="14.5546875" customWidth="1"/>
    <col min="11" max="11" width="14.88671875" customWidth="1"/>
    <col min="12" max="12" width="11" customWidth="1"/>
    <col min="13" max="13" width="13.6640625" customWidth="1"/>
    <col min="14" max="14" width="13.44140625" customWidth="1"/>
    <col min="15" max="15" width="14.88671875" customWidth="1"/>
    <col min="16" max="16" width="2.21875" customWidth="1"/>
  </cols>
  <sheetData>
    <row r="1" spans="1:16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4.4" customHeight="1" x14ac:dyDescent="0.3">
      <c r="A2" s="67"/>
      <c r="B2" s="455" t="s">
        <v>666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</row>
    <row r="3" spans="1:16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</row>
    <row r="4" spans="1:16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</row>
    <row r="5" spans="1:16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</row>
    <row r="6" spans="1:16" ht="15.6" customHeight="1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</row>
    <row r="7" spans="1:16" ht="28.2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</row>
    <row r="8" spans="1:16" ht="16.2" thickBot="1" x14ac:dyDescent="0.35">
      <c r="A8" s="67"/>
      <c r="B8" s="172" t="s">
        <v>13</v>
      </c>
      <c r="C8" s="173" t="s">
        <v>50</v>
      </c>
      <c r="D8" s="174">
        <f>SUM(D9:D14)</f>
        <v>20040750.91</v>
      </c>
      <c r="E8" s="174">
        <f t="shared" ref="E8:L8" si="0">SUM(E9:E14)</f>
        <v>0</v>
      </c>
      <c r="F8" s="174">
        <f t="shared" si="0"/>
        <v>1414607.71</v>
      </c>
      <c r="G8" s="174">
        <f t="shared" si="0"/>
        <v>0</v>
      </c>
      <c r="H8" s="174">
        <f t="shared" si="0"/>
        <v>22952</v>
      </c>
      <c r="I8" s="174">
        <f t="shared" si="0"/>
        <v>0</v>
      </c>
      <c r="J8" s="174">
        <f t="shared" si="0"/>
        <v>986299.28</v>
      </c>
      <c r="K8" s="174">
        <f t="shared" si="0"/>
        <v>0</v>
      </c>
      <c r="L8" s="174">
        <f t="shared" si="0"/>
        <v>0</v>
      </c>
      <c r="M8" s="175">
        <f>D8+F8+G8+H8-J8-K8-L8</f>
        <v>20492011.34</v>
      </c>
      <c r="N8" s="174">
        <f>SUM(N9:N14)</f>
        <v>18297344.59</v>
      </c>
      <c r="O8" s="176">
        <f>M8-N8</f>
        <v>2194666.75</v>
      </c>
      <c r="P8" s="67"/>
    </row>
    <row r="9" spans="1:16" ht="16.2" thickBot="1" x14ac:dyDescent="0.35">
      <c r="A9" s="67"/>
      <c r="B9" s="172" t="s">
        <v>51</v>
      </c>
      <c r="C9" s="173" t="s">
        <v>52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f t="shared" ref="M9:M18" si="1">D9+F9+G9+H9-J9-K9-L9</f>
        <v>0</v>
      </c>
      <c r="N9" s="174">
        <v>0</v>
      </c>
      <c r="O9" s="176">
        <f t="shared" ref="O9:O18" si="2">M9-N9</f>
        <v>0</v>
      </c>
      <c r="P9" s="67"/>
    </row>
    <row r="10" spans="1:16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f t="shared" si="1"/>
        <v>0</v>
      </c>
      <c r="N10" s="174">
        <v>0</v>
      </c>
      <c r="O10" s="176">
        <f t="shared" si="2"/>
        <v>0</v>
      </c>
      <c r="P10" s="67"/>
    </row>
    <row r="11" spans="1:16" ht="29.4" thickBot="1" x14ac:dyDescent="0.35">
      <c r="A11" s="67"/>
      <c r="B11" s="172" t="s">
        <v>55</v>
      </c>
      <c r="C11" s="173" t="s">
        <v>56</v>
      </c>
      <c r="D11" s="174">
        <v>3112984.52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100471.18</v>
      </c>
      <c r="K11" s="174">
        <v>0</v>
      </c>
      <c r="L11" s="174">
        <v>0</v>
      </c>
      <c r="M11" s="175">
        <f t="shared" si="1"/>
        <v>3012513.34</v>
      </c>
      <c r="N11" s="174">
        <v>1067332.3899999999</v>
      </c>
      <c r="O11" s="176">
        <f t="shared" si="2"/>
        <v>1945180.95</v>
      </c>
      <c r="P11" s="67"/>
    </row>
    <row r="12" spans="1:16" ht="16.2" thickBot="1" x14ac:dyDescent="0.35">
      <c r="A12" s="67"/>
      <c r="B12" s="172" t="s">
        <v>57</v>
      </c>
      <c r="C12" s="173" t="s">
        <v>58</v>
      </c>
      <c r="D12" s="174">
        <v>2527763.5</v>
      </c>
      <c r="E12" s="174">
        <v>0</v>
      </c>
      <c r="F12" s="174">
        <v>9192.5400000000009</v>
      </c>
      <c r="G12" s="174">
        <v>0</v>
      </c>
      <c r="H12" s="174">
        <v>0</v>
      </c>
      <c r="I12" s="174">
        <v>0</v>
      </c>
      <c r="J12" s="174">
        <v>14850.01</v>
      </c>
      <c r="K12" s="174">
        <v>0</v>
      </c>
      <c r="L12" s="174">
        <v>0</v>
      </c>
      <c r="M12" s="175">
        <f t="shared" si="1"/>
        <v>2522106.0300000003</v>
      </c>
      <c r="N12" s="174">
        <v>2373130.0299999998</v>
      </c>
      <c r="O12" s="176">
        <f t="shared" si="2"/>
        <v>148976.00000000047</v>
      </c>
      <c r="P12" s="67"/>
    </row>
    <row r="13" spans="1:16" ht="16.2" thickBot="1" x14ac:dyDescent="0.35">
      <c r="A13" s="67"/>
      <c r="B13" s="172" t="s">
        <v>59</v>
      </c>
      <c r="C13" s="173" t="s">
        <v>60</v>
      </c>
      <c r="D13" s="174">
        <v>161737.70000000001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f t="shared" si="1"/>
        <v>161737.70000000001</v>
      </c>
      <c r="N13" s="174">
        <v>137601.98000000001</v>
      </c>
      <c r="O13" s="176">
        <f t="shared" si="2"/>
        <v>24135.72</v>
      </c>
      <c r="P13" s="67"/>
    </row>
    <row r="14" spans="1:16" ht="16.2" thickBot="1" x14ac:dyDescent="0.35">
      <c r="A14" s="67"/>
      <c r="B14" s="172" t="s">
        <v>61</v>
      </c>
      <c r="C14" s="173" t="s">
        <v>62</v>
      </c>
      <c r="D14" s="174">
        <v>14238265.189999999</v>
      </c>
      <c r="E14" s="174">
        <v>0</v>
      </c>
      <c r="F14" s="174">
        <v>1405415.17</v>
      </c>
      <c r="G14" s="174">
        <v>0</v>
      </c>
      <c r="H14" s="174">
        <v>22952</v>
      </c>
      <c r="I14" s="174">
        <v>0</v>
      </c>
      <c r="J14" s="174">
        <v>870978.09000000008</v>
      </c>
      <c r="K14" s="174">
        <v>0</v>
      </c>
      <c r="L14" s="174">
        <v>0</v>
      </c>
      <c r="M14" s="175">
        <f t="shared" si="1"/>
        <v>14795654.27</v>
      </c>
      <c r="N14" s="174">
        <f>107132.61+12517297.16+2094850.42</f>
        <v>14719280.189999999</v>
      </c>
      <c r="O14" s="176">
        <f t="shared" si="2"/>
        <v>76374.080000000075</v>
      </c>
      <c r="P14" s="67"/>
    </row>
    <row r="15" spans="1:16" ht="16.2" thickBot="1" x14ac:dyDescent="0.35">
      <c r="A15" s="67"/>
      <c r="B15" s="177" t="s">
        <v>18</v>
      </c>
      <c r="C15" s="173" t="s">
        <v>63</v>
      </c>
      <c r="D15" s="174">
        <v>278603.81</v>
      </c>
      <c r="E15" s="174">
        <v>0</v>
      </c>
      <c r="F15" s="174">
        <v>1271989.4099999999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f t="shared" si="1"/>
        <v>1550593.22</v>
      </c>
      <c r="N15" s="174"/>
      <c r="O15" s="176">
        <f t="shared" si="2"/>
        <v>1550593.22</v>
      </c>
      <c r="P15" s="67"/>
    </row>
    <row r="16" spans="1:16" ht="29.4" thickBot="1" x14ac:dyDescent="0.35">
      <c r="A16" s="67"/>
      <c r="B16" s="177" t="s">
        <v>20</v>
      </c>
      <c r="C16" s="173" t="s">
        <v>64</v>
      </c>
      <c r="D16" s="174"/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f t="shared" si="1"/>
        <v>0</v>
      </c>
      <c r="N16" s="174">
        <v>0</v>
      </c>
      <c r="O16" s="176">
        <f t="shared" si="2"/>
        <v>0</v>
      </c>
      <c r="P16" s="67"/>
    </row>
    <row r="17" spans="1:16" ht="16.2" thickBot="1" x14ac:dyDescent="0.35">
      <c r="A17" s="67"/>
      <c r="B17" s="177" t="s">
        <v>22</v>
      </c>
      <c r="C17" s="173" t="s">
        <v>65</v>
      </c>
      <c r="D17" s="174">
        <v>582788.72</v>
      </c>
      <c r="E17" s="174">
        <v>0</v>
      </c>
      <c r="F17" s="174">
        <v>20896.53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f t="shared" si="1"/>
        <v>603685.25</v>
      </c>
      <c r="N17" s="359">
        <v>590519.36</v>
      </c>
      <c r="O17" s="176">
        <f t="shared" si="2"/>
        <v>13165.890000000014</v>
      </c>
      <c r="P17" s="67"/>
    </row>
    <row r="18" spans="1:16" ht="16.2" customHeight="1" thickBot="1" x14ac:dyDescent="0.35">
      <c r="A18" s="67"/>
      <c r="B18" s="461" t="s">
        <v>66</v>
      </c>
      <c r="C18" s="462"/>
      <c r="D18" s="175">
        <f>D8+D15+D16+D17</f>
        <v>20902143.439999998</v>
      </c>
      <c r="E18" s="175">
        <f t="shared" ref="E18:N18" si="3">E8+E15+E16+E17</f>
        <v>0</v>
      </c>
      <c r="F18" s="175">
        <f t="shared" si="3"/>
        <v>2707493.65</v>
      </c>
      <c r="G18" s="175">
        <f t="shared" si="3"/>
        <v>0</v>
      </c>
      <c r="H18" s="175">
        <f t="shared" si="3"/>
        <v>22952</v>
      </c>
      <c r="I18" s="175">
        <f t="shared" si="3"/>
        <v>0</v>
      </c>
      <c r="J18" s="175">
        <f t="shared" si="3"/>
        <v>986299.28</v>
      </c>
      <c r="K18" s="175">
        <f t="shared" si="3"/>
        <v>0</v>
      </c>
      <c r="L18" s="175">
        <f t="shared" si="3"/>
        <v>0</v>
      </c>
      <c r="M18" s="175">
        <f t="shared" si="1"/>
        <v>22646289.809999995</v>
      </c>
      <c r="N18" s="175">
        <f t="shared" si="3"/>
        <v>18887863.949999999</v>
      </c>
      <c r="O18" s="176">
        <f t="shared" si="2"/>
        <v>3758425.8599999957</v>
      </c>
      <c r="P18" s="67"/>
    </row>
    <row r="19" spans="1:16" ht="16.2" customHeight="1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</row>
    <row r="20" spans="1:16" ht="15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</row>
    <row r="26" spans="1:16" ht="14.4" customHeight="1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selection activeCell="K25" sqref="K25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4.44140625" customWidth="1"/>
    <col min="5" max="5" width="10.44140625" bestFit="1" customWidth="1"/>
    <col min="6" max="6" width="12.88671875" customWidth="1"/>
    <col min="7" max="7" width="14.21875" customWidth="1"/>
    <col min="8" max="8" width="12.77734375" bestFit="1" customWidth="1"/>
    <col min="9" max="9" width="10.44140625" bestFit="1" customWidth="1"/>
    <col min="10" max="10" width="14.5546875" customWidth="1"/>
    <col min="11" max="11" width="14.88671875" customWidth="1"/>
    <col min="12" max="12" width="11" customWidth="1"/>
    <col min="13" max="13" width="13.6640625" customWidth="1"/>
    <col min="14" max="14" width="13.44140625" customWidth="1"/>
    <col min="15" max="15" width="14.88671875" customWidth="1"/>
    <col min="16" max="16" width="2.21875" customWidth="1"/>
  </cols>
  <sheetData>
    <row r="1" spans="1:16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4.4" customHeight="1" x14ac:dyDescent="0.3">
      <c r="A2" s="67"/>
      <c r="B2" s="455" t="s">
        <v>667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</row>
    <row r="3" spans="1:16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</row>
    <row r="4" spans="1:16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</row>
    <row r="5" spans="1:16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</row>
    <row r="6" spans="1:16" ht="15.6" customHeight="1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</row>
    <row r="7" spans="1:16" ht="28.2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</row>
    <row r="8" spans="1:16" ht="16.2" thickBot="1" x14ac:dyDescent="0.35">
      <c r="A8" s="67"/>
      <c r="B8" s="172" t="s">
        <v>13</v>
      </c>
      <c r="C8" s="173" t="s">
        <v>50</v>
      </c>
      <c r="D8" s="174">
        <f>SUM(D9:D14)</f>
        <v>7492422.6899999995</v>
      </c>
      <c r="E8" s="174">
        <f t="shared" ref="E8:L8" si="0">SUM(E9:E14)</f>
        <v>0</v>
      </c>
      <c r="F8" s="174">
        <f t="shared" si="0"/>
        <v>643750.25</v>
      </c>
      <c r="G8" s="174">
        <f t="shared" si="0"/>
        <v>0</v>
      </c>
      <c r="H8" s="174">
        <f t="shared" si="0"/>
        <v>4262406.88</v>
      </c>
      <c r="I8" s="174">
        <f t="shared" si="0"/>
        <v>0</v>
      </c>
      <c r="J8" s="174">
        <f t="shared" si="0"/>
        <v>0</v>
      </c>
      <c r="K8" s="174">
        <f t="shared" si="0"/>
        <v>0</v>
      </c>
      <c r="L8" s="174">
        <f t="shared" si="0"/>
        <v>177617.07</v>
      </c>
      <c r="M8" s="175">
        <f>D8+F8+G8+H8-J8-K8-L8</f>
        <v>12220962.75</v>
      </c>
      <c r="N8" s="174">
        <f>SUM(N9:N14)</f>
        <v>4102409.63</v>
      </c>
      <c r="O8" s="176">
        <f>M8-N8</f>
        <v>8118553.1200000001</v>
      </c>
      <c r="P8" s="67"/>
    </row>
    <row r="9" spans="1:16" ht="16.2" thickBot="1" x14ac:dyDescent="0.35">
      <c r="A9" s="67"/>
      <c r="B9" s="172" t="s">
        <v>51</v>
      </c>
      <c r="C9" s="173" t="s">
        <v>52</v>
      </c>
      <c r="D9" s="174">
        <v>0</v>
      </c>
      <c r="E9" s="174">
        <v>0</v>
      </c>
      <c r="F9" s="174">
        <v>643750.25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f t="shared" ref="M9:M18" si="1">D9+F9+G9+H9-J9-K9-L9</f>
        <v>643750.25</v>
      </c>
      <c r="N9" s="174"/>
      <c r="O9" s="176">
        <f t="shared" ref="O9:O18" si="2">M9-N9</f>
        <v>643750.25</v>
      </c>
      <c r="P9" s="67"/>
    </row>
    <row r="10" spans="1:16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f t="shared" si="1"/>
        <v>0</v>
      </c>
      <c r="N10" s="174"/>
      <c r="O10" s="176">
        <f t="shared" si="2"/>
        <v>0</v>
      </c>
      <c r="P10" s="67"/>
    </row>
    <row r="11" spans="1:16" ht="29.4" thickBot="1" x14ac:dyDescent="0.35">
      <c r="A11" s="67"/>
      <c r="B11" s="172" t="s">
        <v>55</v>
      </c>
      <c r="C11" s="173" t="s">
        <v>56</v>
      </c>
      <c r="D11" s="174">
        <v>3453733.66</v>
      </c>
      <c r="E11" s="174">
        <v>0</v>
      </c>
      <c r="F11" s="174">
        <v>0</v>
      </c>
      <c r="G11" s="174">
        <v>0</v>
      </c>
      <c r="H11" s="174">
        <v>2589661.9700000002</v>
      </c>
      <c r="I11" s="174">
        <v>0</v>
      </c>
      <c r="J11" s="174">
        <v>0</v>
      </c>
      <c r="K11" s="174">
        <v>0</v>
      </c>
      <c r="L11" s="174">
        <v>0</v>
      </c>
      <c r="M11" s="175">
        <f t="shared" si="1"/>
        <v>6043395.6300000008</v>
      </c>
      <c r="N11" s="174">
        <v>344719.08</v>
      </c>
      <c r="O11" s="176">
        <f t="shared" si="2"/>
        <v>5698676.5500000007</v>
      </c>
      <c r="P11" s="67"/>
    </row>
    <row r="12" spans="1:16" ht="16.2" thickBot="1" x14ac:dyDescent="0.35">
      <c r="A12" s="67"/>
      <c r="B12" s="172" t="s">
        <v>57</v>
      </c>
      <c r="C12" s="173" t="s">
        <v>58</v>
      </c>
      <c r="D12" s="174">
        <v>736572.83</v>
      </c>
      <c r="E12" s="174">
        <v>0</v>
      </c>
      <c r="F12" s="174">
        <v>0</v>
      </c>
      <c r="G12" s="174">
        <v>0</v>
      </c>
      <c r="H12" s="174">
        <v>659182.29</v>
      </c>
      <c r="I12" s="174">
        <v>0</v>
      </c>
      <c r="J12" s="174">
        <v>0</v>
      </c>
      <c r="K12" s="174">
        <v>0</v>
      </c>
      <c r="L12" s="174">
        <v>177617.07</v>
      </c>
      <c r="M12" s="175">
        <f t="shared" si="1"/>
        <v>1218138.05</v>
      </c>
      <c r="N12" s="174">
        <v>558955.76</v>
      </c>
      <c r="O12" s="176">
        <f t="shared" si="2"/>
        <v>659182.29</v>
      </c>
      <c r="P12" s="67"/>
    </row>
    <row r="13" spans="1:16" ht="16.2" thickBot="1" x14ac:dyDescent="0.35">
      <c r="A13" s="67"/>
      <c r="B13" s="172" t="s">
        <v>59</v>
      </c>
      <c r="C13" s="173" t="s">
        <v>60</v>
      </c>
      <c r="D13" s="174">
        <v>49349.77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f t="shared" si="1"/>
        <v>49349.77</v>
      </c>
      <c r="N13" s="174">
        <v>49349.77</v>
      </c>
      <c r="O13" s="176">
        <f t="shared" si="2"/>
        <v>0</v>
      </c>
      <c r="P13" s="67"/>
    </row>
    <row r="14" spans="1:16" ht="16.2" thickBot="1" x14ac:dyDescent="0.35">
      <c r="A14" s="67"/>
      <c r="B14" s="172" t="s">
        <v>61</v>
      </c>
      <c r="C14" s="173" t="s">
        <v>62</v>
      </c>
      <c r="D14" s="174">
        <v>3252766.43</v>
      </c>
      <c r="E14" s="174">
        <v>0</v>
      </c>
      <c r="F14" s="174">
        <v>0</v>
      </c>
      <c r="G14" s="174">
        <v>0</v>
      </c>
      <c r="H14" s="174">
        <v>1013562.62</v>
      </c>
      <c r="I14" s="174">
        <v>0</v>
      </c>
      <c r="J14" s="174">
        <v>0</v>
      </c>
      <c r="K14" s="174">
        <v>0</v>
      </c>
      <c r="L14" s="174">
        <v>0</v>
      </c>
      <c r="M14" s="175">
        <f t="shared" si="1"/>
        <v>4266329.05</v>
      </c>
      <c r="N14" s="174">
        <v>3149385.02</v>
      </c>
      <c r="O14" s="176">
        <f t="shared" si="2"/>
        <v>1116944.0299999998</v>
      </c>
      <c r="P14" s="67"/>
    </row>
    <row r="15" spans="1:16" ht="16.2" thickBot="1" x14ac:dyDescent="0.35">
      <c r="A15" s="67"/>
      <c r="B15" s="177" t="s">
        <v>18</v>
      </c>
      <c r="C15" s="173" t="s">
        <v>63</v>
      </c>
      <c r="D15" s="174">
        <v>70993.77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5">
        <f t="shared" si="1"/>
        <v>70993.77</v>
      </c>
      <c r="N15" s="174"/>
      <c r="O15" s="176">
        <f t="shared" si="2"/>
        <v>70993.77</v>
      </c>
      <c r="P15" s="67"/>
    </row>
    <row r="16" spans="1:16" ht="29.4" thickBot="1" x14ac:dyDescent="0.35">
      <c r="A16" s="67"/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f t="shared" si="1"/>
        <v>0</v>
      </c>
      <c r="N16" s="174"/>
      <c r="O16" s="176">
        <f t="shared" si="2"/>
        <v>0</v>
      </c>
      <c r="P16" s="67"/>
    </row>
    <row r="17" spans="1:16" ht="16.2" thickBot="1" x14ac:dyDescent="0.35">
      <c r="A17" s="67"/>
      <c r="B17" s="177" t="s">
        <v>22</v>
      </c>
      <c r="C17" s="173" t="s">
        <v>65</v>
      </c>
      <c r="D17" s="174">
        <v>111782.15</v>
      </c>
      <c r="E17" s="174">
        <v>0</v>
      </c>
      <c r="F17" s="174">
        <v>0</v>
      </c>
      <c r="G17" s="174">
        <v>0</v>
      </c>
      <c r="H17" s="174">
        <v>40103.46</v>
      </c>
      <c r="I17" s="174">
        <v>0</v>
      </c>
      <c r="J17" s="174">
        <v>0</v>
      </c>
      <c r="K17" s="174">
        <v>0</v>
      </c>
      <c r="L17" s="174">
        <v>56682.54</v>
      </c>
      <c r="M17" s="175">
        <f t="shared" si="1"/>
        <v>95203.069999999978</v>
      </c>
      <c r="N17" s="174">
        <v>55151.19</v>
      </c>
      <c r="O17" s="176">
        <f t="shared" si="2"/>
        <v>40051.879999999976</v>
      </c>
      <c r="P17" s="67"/>
    </row>
    <row r="18" spans="1:16" ht="16.2" customHeight="1" thickBot="1" x14ac:dyDescent="0.35">
      <c r="A18" s="67"/>
      <c r="B18" s="461" t="s">
        <v>66</v>
      </c>
      <c r="C18" s="462"/>
      <c r="D18" s="175">
        <v>7675198.6099999994</v>
      </c>
      <c r="E18" s="175">
        <v>0</v>
      </c>
      <c r="F18" s="175">
        <v>643750.25</v>
      </c>
      <c r="G18" s="175">
        <v>0</v>
      </c>
      <c r="H18" s="175">
        <v>4302510.34</v>
      </c>
      <c r="I18" s="175">
        <v>0</v>
      </c>
      <c r="J18" s="175">
        <v>0</v>
      </c>
      <c r="K18" s="175">
        <v>0</v>
      </c>
      <c r="L18" s="175">
        <v>234299.61</v>
      </c>
      <c r="M18" s="175">
        <f t="shared" si="1"/>
        <v>12387159.59</v>
      </c>
      <c r="N18" s="175">
        <f t="shared" ref="N18" si="3">N8+N15+N16+N17</f>
        <v>4157560.82</v>
      </c>
      <c r="O18" s="176">
        <f t="shared" si="2"/>
        <v>8229598.7699999996</v>
      </c>
      <c r="P18" s="67"/>
    </row>
    <row r="19" spans="1:16" ht="16.2" customHeight="1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</row>
    <row r="20" spans="1:16" ht="15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</row>
    <row r="26" spans="1:16" ht="14.4" customHeight="1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workbookViewId="0">
      <selection activeCell="J21" sqref="J21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4.44140625" customWidth="1"/>
    <col min="5" max="5" width="10.44140625" bestFit="1" customWidth="1"/>
    <col min="6" max="6" width="12.88671875" customWidth="1"/>
    <col min="7" max="7" width="14.21875" customWidth="1"/>
    <col min="8" max="8" width="12.77734375" bestFit="1" customWidth="1"/>
    <col min="9" max="9" width="10.44140625" bestFit="1" customWidth="1"/>
    <col min="10" max="10" width="14.5546875" customWidth="1"/>
    <col min="11" max="11" width="14.88671875" customWidth="1"/>
    <col min="12" max="12" width="12.77734375" bestFit="1" customWidth="1"/>
    <col min="13" max="13" width="13.6640625" customWidth="1"/>
    <col min="14" max="14" width="13.44140625" customWidth="1"/>
    <col min="15" max="15" width="14.88671875" customWidth="1"/>
    <col min="16" max="16" width="2.21875" customWidth="1"/>
  </cols>
  <sheetData>
    <row r="1" spans="1:17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.4" customHeight="1" x14ac:dyDescent="0.3">
      <c r="A2" s="67"/>
      <c r="B2" s="455" t="s">
        <v>668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  <c r="Q2" s="67"/>
    </row>
    <row r="3" spans="1:17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  <c r="Q3" s="67"/>
    </row>
    <row r="4" spans="1:17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  <c r="Q4" s="67"/>
    </row>
    <row r="5" spans="1:17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  <c r="Q5" s="67"/>
    </row>
    <row r="6" spans="1:17" ht="15.6" customHeight="1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  <c r="Q6" s="67"/>
    </row>
    <row r="7" spans="1:17" ht="28.2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  <c r="Q7" s="67"/>
    </row>
    <row r="8" spans="1:17" ht="16.2" thickBot="1" x14ac:dyDescent="0.35">
      <c r="A8" s="67"/>
      <c r="B8" s="172" t="s">
        <v>13</v>
      </c>
      <c r="C8" s="173" t="s">
        <v>50</v>
      </c>
      <c r="D8" s="174">
        <f>SUM(D9:D14)</f>
        <v>68110392.25999999</v>
      </c>
      <c r="E8" s="174">
        <f t="shared" ref="E8:L8" si="0">SUM(E9:E14)</f>
        <v>0</v>
      </c>
      <c r="F8" s="174">
        <f t="shared" si="0"/>
        <v>1795387.88</v>
      </c>
      <c r="G8" s="174">
        <f t="shared" si="0"/>
        <v>341780.61</v>
      </c>
      <c r="H8" s="174">
        <f t="shared" si="0"/>
        <v>10955.01</v>
      </c>
      <c r="I8" s="174">
        <f t="shared" si="0"/>
        <v>0</v>
      </c>
      <c r="J8" s="174">
        <f t="shared" si="0"/>
        <v>358708.41000000003</v>
      </c>
      <c r="K8" s="174">
        <f t="shared" si="0"/>
        <v>0</v>
      </c>
      <c r="L8" s="174">
        <f t="shared" si="0"/>
        <v>589072.41999999993</v>
      </c>
      <c r="M8" s="175">
        <f>D8+F8+G8+H8-J8-K8-L8</f>
        <v>69310734.929999992</v>
      </c>
      <c r="N8" s="174">
        <f>SUM(N9:N14)</f>
        <v>19178435.16</v>
      </c>
      <c r="O8" s="176">
        <f>M8-N8</f>
        <v>50132299.769999996</v>
      </c>
      <c r="P8" s="67"/>
      <c r="Q8" s="67"/>
    </row>
    <row r="9" spans="1:17" ht="16.2" thickBot="1" x14ac:dyDescent="0.35">
      <c r="A9" s="67"/>
      <c r="B9" s="172" t="s">
        <v>51</v>
      </c>
      <c r="C9" s="173" t="s">
        <v>52</v>
      </c>
      <c r="D9" s="174">
        <v>11322160.380000001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f t="shared" ref="M9:M18" si="1">D9+F9+G9+H9-J9-K9-L9</f>
        <v>11322160.380000001</v>
      </c>
      <c r="N9" s="360">
        <v>394000</v>
      </c>
      <c r="O9" s="176">
        <f t="shared" ref="O9:O18" si="2">M9-N9</f>
        <v>10928160.380000001</v>
      </c>
      <c r="P9" s="67"/>
      <c r="Q9" s="67"/>
    </row>
    <row r="10" spans="1:17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f t="shared" si="1"/>
        <v>0</v>
      </c>
      <c r="N10" s="175">
        <v>0</v>
      </c>
      <c r="O10" s="176">
        <f t="shared" si="2"/>
        <v>0</v>
      </c>
      <c r="P10" s="67"/>
      <c r="Q10" s="67"/>
    </row>
    <row r="11" spans="1:17" ht="29.4" thickBot="1" x14ac:dyDescent="0.35">
      <c r="A11" s="67"/>
      <c r="B11" s="172" t="s">
        <v>55</v>
      </c>
      <c r="C11" s="173" t="s">
        <v>56</v>
      </c>
      <c r="D11" s="174">
        <v>24989373.010000002</v>
      </c>
      <c r="E11" s="174">
        <v>0</v>
      </c>
      <c r="F11" s="174">
        <v>0</v>
      </c>
      <c r="G11" s="174">
        <v>0</v>
      </c>
      <c r="H11" s="174">
        <v>10700</v>
      </c>
      <c r="I11" s="174">
        <v>0</v>
      </c>
      <c r="J11" s="174">
        <v>0</v>
      </c>
      <c r="K11" s="174">
        <v>0</v>
      </c>
      <c r="L11" s="174">
        <v>529109.21</v>
      </c>
      <c r="M11" s="175">
        <f t="shared" si="1"/>
        <v>24470963.800000001</v>
      </c>
      <c r="N11" s="175">
        <v>5425192.870000001</v>
      </c>
      <c r="O11" s="176">
        <f t="shared" si="2"/>
        <v>19045770.93</v>
      </c>
      <c r="P11" s="67"/>
      <c r="Q11" s="67"/>
    </row>
    <row r="12" spans="1:17" ht="16.2" thickBot="1" x14ac:dyDescent="0.35">
      <c r="A12" s="67"/>
      <c r="B12" s="172" t="s">
        <v>57</v>
      </c>
      <c r="C12" s="173" t="s">
        <v>58</v>
      </c>
      <c r="D12" s="174">
        <v>8880685.0899999999</v>
      </c>
      <c r="E12" s="174">
        <v>0</v>
      </c>
      <c r="F12" s="174">
        <v>718006.85000000009</v>
      </c>
      <c r="G12" s="174">
        <v>0</v>
      </c>
      <c r="H12" s="174">
        <v>0</v>
      </c>
      <c r="I12" s="174">
        <v>0</v>
      </c>
      <c r="J12" s="174">
        <v>161585.45000000001</v>
      </c>
      <c r="K12" s="174">
        <v>0</v>
      </c>
      <c r="L12" s="174">
        <v>59315.39</v>
      </c>
      <c r="M12" s="175">
        <f t="shared" si="1"/>
        <v>9377791.0999999996</v>
      </c>
      <c r="N12" s="175">
        <v>6106422.4999999991</v>
      </c>
      <c r="O12" s="176">
        <f t="shared" si="2"/>
        <v>3271368.6000000006</v>
      </c>
      <c r="P12" s="67"/>
      <c r="Q12" s="67"/>
    </row>
    <row r="13" spans="1:17" ht="16.2" thickBot="1" x14ac:dyDescent="0.35">
      <c r="A13" s="67"/>
      <c r="B13" s="172" t="s">
        <v>59</v>
      </c>
      <c r="C13" s="173" t="s">
        <v>60</v>
      </c>
      <c r="D13" s="174">
        <v>420011.87</v>
      </c>
      <c r="E13" s="174">
        <v>0</v>
      </c>
      <c r="F13" s="174">
        <v>75964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f t="shared" si="1"/>
        <v>495975.87</v>
      </c>
      <c r="N13" s="175">
        <v>322964.02</v>
      </c>
      <c r="O13" s="176">
        <f t="shared" si="2"/>
        <v>173011.84999999998</v>
      </c>
      <c r="P13" s="67"/>
      <c r="Q13" s="67"/>
    </row>
    <row r="14" spans="1:17" ht="16.2" thickBot="1" x14ac:dyDescent="0.35">
      <c r="A14" s="67"/>
      <c r="B14" s="172" t="s">
        <v>61</v>
      </c>
      <c r="C14" s="173" t="s">
        <v>62</v>
      </c>
      <c r="D14" s="174">
        <v>22498161.909999996</v>
      </c>
      <c r="E14" s="174">
        <v>0</v>
      </c>
      <c r="F14" s="174">
        <v>1001417.0299999999</v>
      </c>
      <c r="G14" s="174">
        <v>341780.61</v>
      </c>
      <c r="H14" s="174">
        <v>255.01</v>
      </c>
      <c r="I14" s="174">
        <v>0</v>
      </c>
      <c r="J14" s="174">
        <v>197122.96000000002</v>
      </c>
      <c r="K14" s="174">
        <v>0</v>
      </c>
      <c r="L14" s="174">
        <v>647.82000000000005</v>
      </c>
      <c r="M14" s="175">
        <f t="shared" si="1"/>
        <v>23643843.779999997</v>
      </c>
      <c r="N14" s="175">
        <v>6929855.7700000005</v>
      </c>
      <c r="O14" s="176">
        <f t="shared" si="2"/>
        <v>16713988.009999998</v>
      </c>
      <c r="P14" s="67"/>
      <c r="Q14" s="67"/>
    </row>
    <row r="15" spans="1:17" ht="16.2" thickBot="1" x14ac:dyDescent="0.35">
      <c r="A15" s="67"/>
      <c r="B15" s="177" t="s">
        <v>18</v>
      </c>
      <c r="C15" s="173" t="s">
        <v>63</v>
      </c>
      <c r="D15" s="174">
        <v>697227.54</v>
      </c>
      <c r="E15" s="174">
        <v>0</v>
      </c>
      <c r="F15" s="174">
        <v>871838.46</v>
      </c>
      <c r="G15" s="174">
        <v>0</v>
      </c>
      <c r="H15" s="174">
        <v>0</v>
      </c>
      <c r="I15" s="174">
        <v>0</v>
      </c>
      <c r="J15" s="174">
        <v>912951.99</v>
      </c>
      <c r="K15" s="174">
        <v>45475.61</v>
      </c>
      <c r="L15" s="174">
        <v>455020.85</v>
      </c>
      <c r="M15" s="175">
        <f t="shared" si="1"/>
        <v>155617.55000000005</v>
      </c>
      <c r="N15" s="175">
        <v>0</v>
      </c>
      <c r="O15" s="176">
        <f t="shared" si="2"/>
        <v>155617.55000000005</v>
      </c>
      <c r="P15" s="67"/>
      <c r="Q15" s="67"/>
    </row>
    <row r="16" spans="1:17" ht="29.4" thickBot="1" x14ac:dyDescent="0.35">
      <c r="A16" s="67"/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f t="shared" si="1"/>
        <v>0</v>
      </c>
      <c r="N16" s="175">
        <v>0</v>
      </c>
      <c r="O16" s="176">
        <f t="shared" si="2"/>
        <v>0</v>
      </c>
      <c r="P16" s="67"/>
      <c r="Q16" s="67"/>
    </row>
    <row r="17" spans="1:17" ht="16.2" thickBot="1" x14ac:dyDescent="0.35">
      <c r="A17" s="67"/>
      <c r="B17" s="177" t="s">
        <v>22</v>
      </c>
      <c r="C17" s="173" t="s">
        <v>65</v>
      </c>
      <c r="D17" s="174">
        <v>852741.08000000007</v>
      </c>
      <c r="E17" s="174">
        <v>0</v>
      </c>
      <c r="F17" s="174">
        <v>28492</v>
      </c>
      <c r="G17" s="174">
        <v>0</v>
      </c>
      <c r="H17" s="174">
        <v>478080.14</v>
      </c>
      <c r="I17" s="174">
        <v>0</v>
      </c>
      <c r="J17" s="174">
        <v>103234.01999999999</v>
      </c>
      <c r="K17" s="174">
        <v>0</v>
      </c>
      <c r="L17" s="174">
        <v>0</v>
      </c>
      <c r="M17" s="175">
        <f t="shared" si="1"/>
        <v>1256079.2000000002</v>
      </c>
      <c r="N17" s="361">
        <v>723401.70000000007</v>
      </c>
      <c r="O17" s="176">
        <f t="shared" si="2"/>
        <v>532677.50000000012</v>
      </c>
      <c r="P17" s="67"/>
      <c r="Q17" s="67"/>
    </row>
    <row r="18" spans="1:17" ht="16.2" customHeight="1" thickBot="1" x14ac:dyDescent="0.35">
      <c r="A18" s="67"/>
      <c r="B18" s="461" t="s">
        <v>66</v>
      </c>
      <c r="C18" s="462"/>
      <c r="D18" s="175">
        <v>69660360.88000001</v>
      </c>
      <c r="E18" s="175">
        <v>0</v>
      </c>
      <c r="F18" s="175">
        <v>2695718.34</v>
      </c>
      <c r="G18" s="175">
        <v>341780.61</v>
      </c>
      <c r="H18" s="175">
        <v>489035.15</v>
      </c>
      <c r="I18" s="175">
        <v>0</v>
      </c>
      <c r="J18" s="175">
        <v>1374894.42</v>
      </c>
      <c r="K18" s="175">
        <v>45475.61</v>
      </c>
      <c r="L18" s="175">
        <v>1044093.27</v>
      </c>
      <c r="M18" s="175">
        <f t="shared" si="1"/>
        <v>70722431.680000022</v>
      </c>
      <c r="N18" s="175">
        <f>N8+N15+N16+N17</f>
        <v>19901836.859999999</v>
      </c>
      <c r="O18" s="176">
        <f t="shared" si="2"/>
        <v>50820594.820000023</v>
      </c>
      <c r="P18" s="67"/>
      <c r="Q18" s="67"/>
    </row>
    <row r="19" spans="1:17" ht="16.2" customHeight="1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  <c r="Q19" s="67"/>
    </row>
    <row r="20" spans="1:17" ht="15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7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</row>
    <row r="26" spans="1:17" ht="14.4" customHeight="1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workbookViewId="0">
      <selection activeCell="F25" sqref="F25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4.44140625" customWidth="1"/>
    <col min="5" max="5" width="10.44140625" bestFit="1" customWidth="1"/>
    <col min="6" max="6" width="12.88671875" customWidth="1"/>
    <col min="7" max="7" width="14.21875" customWidth="1"/>
    <col min="8" max="8" width="12.77734375" bestFit="1" customWidth="1"/>
    <col min="9" max="9" width="10.44140625" bestFit="1" customWidth="1"/>
    <col min="10" max="10" width="14.5546875" customWidth="1"/>
    <col min="11" max="11" width="14.88671875" customWidth="1"/>
    <col min="12" max="12" width="12.77734375" bestFit="1" customWidth="1"/>
    <col min="13" max="13" width="13.6640625" customWidth="1"/>
    <col min="14" max="14" width="13.44140625" customWidth="1"/>
    <col min="15" max="15" width="14.88671875" customWidth="1"/>
    <col min="16" max="16" width="2.21875" customWidth="1"/>
  </cols>
  <sheetData>
    <row r="1" spans="1:17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.4" customHeight="1" x14ac:dyDescent="0.3">
      <c r="A2" s="67"/>
      <c r="B2" s="455" t="s">
        <v>669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  <c r="Q2" s="67"/>
    </row>
    <row r="3" spans="1:17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  <c r="Q3" s="67"/>
    </row>
    <row r="4" spans="1:17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  <c r="Q4" s="67"/>
    </row>
    <row r="5" spans="1:17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  <c r="Q5" s="67"/>
    </row>
    <row r="6" spans="1:17" ht="15.6" customHeight="1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  <c r="Q6" s="67"/>
    </row>
    <row r="7" spans="1:17" ht="28.2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  <c r="Q7" s="67"/>
    </row>
    <row r="8" spans="1:17" ht="16.2" thickBot="1" x14ac:dyDescent="0.35">
      <c r="A8" s="67"/>
      <c r="B8" s="172" t="s">
        <v>13</v>
      </c>
      <c r="C8" s="173" t="s">
        <v>50</v>
      </c>
      <c r="D8" s="174">
        <f>SUM(D9:D14)</f>
        <v>44836100.100000001</v>
      </c>
      <c r="E8" s="174">
        <f t="shared" ref="E8:L8" si="0">SUM(E9:E14)</f>
        <v>0</v>
      </c>
      <c r="F8" s="174">
        <f t="shared" si="0"/>
        <v>849661.65000000014</v>
      </c>
      <c r="G8" s="174">
        <f t="shared" si="0"/>
        <v>0</v>
      </c>
      <c r="H8" s="174">
        <f t="shared" si="0"/>
        <v>0</v>
      </c>
      <c r="I8" s="174">
        <f t="shared" si="0"/>
        <v>0</v>
      </c>
      <c r="J8" s="174">
        <f t="shared" si="0"/>
        <v>867918.28</v>
      </c>
      <c r="K8" s="174">
        <f t="shared" si="0"/>
        <v>0</v>
      </c>
      <c r="L8" s="174">
        <f t="shared" si="0"/>
        <v>215410.48</v>
      </c>
      <c r="M8" s="175">
        <f>D8+F8+G8+H8-J8-K8-L8</f>
        <v>44602432.990000002</v>
      </c>
      <c r="N8" s="174">
        <f>SUM(N9:N14)</f>
        <v>40140944.879999995</v>
      </c>
      <c r="O8" s="176">
        <f>M8-N8</f>
        <v>4461488.1100000069</v>
      </c>
      <c r="P8" s="67"/>
      <c r="Q8" s="67"/>
    </row>
    <row r="9" spans="1:17" ht="16.2" thickBot="1" x14ac:dyDescent="0.35">
      <c r="A9" s="67"/>
      <c r="B9" s="172" t="s">
        <v>51</v>
      </c>
      <c r="C9" s="173" t="s">
        <v>52</v>
      </c>
      <c r="D9" s="174">
        <v>562410.48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215410.48</v>
      </c>
      <c r="M9" s="175">
        <f t="shared" ref="M9:M18" si="1">D9+F9+G9+H9-J9-K9-L9</f>
        <v>347000</v>
      </c>
      <c r="N9" s="360">
        <v>0</v>
      </c>
      <c r="O9" s="176">
        <f t="shared" ref="O9:O18" si="2">M9-N9</f>
        <v>347000</v>
      </c>
      <c r="P9" s="67"/>
      <c r="Q9" s="67"/>
    </row>
    <row r="10" spans="1:17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f t="shared" si="1"/>
        <v>0</v>
      </c>
      <c r="N10" s="175">
        <v>0</v>
      </c>
      <c r="O10" s="176">
        <f t="shared" si="2"/>
        <v>0</v>
      </c>
      <c r="P10" s="67"/>
      <c r="Q10" s="67"/>
    </row>
    <row r="11" spans="1:17" ht="29.4" thickBot="1" x14ac:dyDescent="0.35">
      <c r="A11" s="67"/>
      <c r="B11" s="172" t="s">
        <v>55</v>
      </c>
      <c r="C11" s="173" t="s">
        <v>56</v>
      </c>
      <c r="D11" s="174">
        <v>131419.53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f t="shared" si="1"/>
        <v>131419.53</v>
      </c>
      <c r="N11" s="175">
        <v>67360.44</v>
      </c>
      <c r="O11" s="176">
        <f t="shared" si="2"/>
        <v>64059.09</v>
      </c>
      <c r="P11" s="67"/>
      <c r="Q11" s="67"/>
    </row>
    <row r="12" spans="1:17" ht="16.2" thickBot="1" x14ac:dyDescent="0.35">
      <c r="A12" s="67"/>
      <c r="B12" s="172" t="s">
        <v>57</v>
      </c>
      <c r="C12" s="173" t="s">
        <v>58</v>
      </c>
      <c r="D12" s="174">
        <v>34334018.980000004</v>
      </c>
      <c r="E12" s="174">
        <v>0</v>
      </c>
      <c r="F12" s="174">
        <v>597146.16</v>
      </c>
      <c r="G12" s="174">
        <v>0</v>
      </c>
      <c r="H12" s="174">
        <v>0</v>
      </c>
      <c r="I12" s="174">
        <v>0</v>
      </c>
      <c r="J12" s="174">
        <v>1280</v>
      </c>
      <c r="K12" s="174">
        <v>0</v>
      </c>
      <c r="L12" s="174">
        <v>0</v>
      </c>
      <c r="M12" s="175">
        <f t="shared" si="1"/>
        <v>34929885.140000001</v>
      </c>
      <c r="N12" s="175">
        <v>31771885.859999999</v>
      </c>
      <c r="O12" s="176">
        <f t="shared" si="2"/>
        <v>3157999.2800000012</v>
      </c>
      <c r="P12" s="67"/>
      <c r="Q12" s="67"/>
    </row>
    <row r="13" spans="1:17" ht="16.2" thickBot="1" x14ac:dyDescent="0.35">
      <c r="A13" s="67"/>
      <c r="B13" s="172" t="s">
        <v>59</v>
      </c>
      <c r="C13" s="173" t="s">
        <v>60</v>
      </c>
      <c r="D13" s="174">
        <v>1382699.6500000001</v>
      </c>
      <c r="E13" s="174">
        <v>0</v>
      </c>
      <c r="F13" s="174">
        <v>202472.69</v>
      </c>
      <c r="G13" s="174">
        <v>0</v>
      </c>
      <c r="H13" s="174">
        <v>0</v>
      </c>
      <c r="I13" s="174">
        <v>0</v>
      </c>
      <c r="J13" s="174">
        <v>840454.28</v>
      </c>
      <c r="K13" s="174">
        <v>0</v>
      </c>
      <c r="L13" s="174">
        <v>0</v>
      </c>
      <c r="M13" s="175">
        <f t="shared" si="1"/>
        <v>744718.06</v>
      </c>
      <c r="N13" s="175">
        <v>473538.08</v>
      </c>
      <c r="O13" s="176">
        <f t="shared" si="2"/>
        <v>271179.98000000004</v>
      </c>
      <c r="P13" s="67"/>
      <c r="Q13" s="67"/>
    </row>
    <row r="14" spans="1:17" ht="16.2" thickBot="1" x14ac:dyDescent="0.35">
      <c r="A14" s="67"/>
      <c r="B14" s="172" t="s">
        <v>61</v>
      </c>
      <c r="C14" s="173" t="s">
        <v>62</v>
      </c>
      <c r="D14" s="174">
        <v>8425551.4600000009</v>
      </c>
      <c r="E14" s="174">
        <v>0</v>
      </c>
      <c r="F14" s="174">
        <v>50042.8</v>
      </c>
      <c r="G14" s="174">
        <v>0</v>
      </c>
      <c r="H14" s="174">
        <v>0</v>
      </c>
      <c r="I14" s="174">
        <v>0</v>
      </c>
      <c r="J14" s="174">
        <v>26184</v>
      </c>
      <c r="K14" s="174">
        <v>0</v>
      </c>
      <c r="L14" s="174">
        <v>0</v>
      </c>
      <c r="M14" s="175">
        <f t="shared" si="1"/>
        <v>8449410.2600000016</v>
      </c>
      <c r="N14" s="175">
        <v>7828160.5</v>
      </c>
      <c r="O14" s="176">
        <f t="shared" si="2"/>
        <v>621249.76000000164</v>
      </c>
      <c r="P14" s="67"/>
      <c r="Q14" s="67"/>
    </row>
    <row r="15" spans="1:17" ht="16.2" thickBot="1" x14ac:dyDescent="0.35">
      <c r="A15" s="67"/>
      <c r="B15" s="177" t="s">
        <v>18</v>
      </c>
      <c r="C15" s="173" t="s">
        <v>63</v>
      </c>
      <c r="D15" s="174">
        <v>314383.84999999998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314383.84999999998</v>
      </c>
      <c r="L15" s="174">
        <v>0</v>
      </c>
      <c r="M15" s="175">
        <f t="shared" si="1"/>
        <v>0</v>
      </c>
      <c r="N15" s="175">
        <v>0</v>
      </c>
      <c r="O15" s="176">
        <f t="shared" si="2"/>
        <v>0</v>
      </c>
      <c r="P15" s="67"/>
      <c r="Q15" s="67"/>
    </row>
    <row r="16" spans="1:17" ht="29.4" thickBot="1" x14ac:dyDescent="0.35">
      <c r="A16" s="67"/>
      <c r="B16" s="177" t="s">
        <v>20</v>
      </c>
      <c r="C16" s="173" t="s">
        <v>64</v>
      </c>
      <c r="D16" s="174">
        <v>19576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f t="shared" si="1"/>
        <v>19576</v>
      </c>
      <c r="N16" s="175">
        <v>0</v>
      </c>
      <c r="O16" s="176">
        <f t="shared" si="2"/>
        <v>19576</v>
      </c>
      <c r="P16" s="67"/>
      <c r="Q16" s="67"/>
    </row>
    <row r="17" spans="1:17" ht="16.2" thickBot="1" x14ac:dyDescent="0.35">
      <c r="A17" s="67"/>
      <c r="B17" s="177" t="s">
        <v>22</v>
      </c>
      <c r="C17" s="173" t="s">
        <v>65</v>
      </c>
      <c r="D17" s="174">
        <v>350653.92000000004</v>
      </c>
      <c r="E17" s="174">
        <v>0</v>
      </c>
      <c r="F17" s="174">
        <v>19904.060000000001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0.06</v>
      </c>
      <c r="M17" s="175">
        <f t="shared" si="1"/>
        <v>370557.92000000004</v>
      </c>
      <c r="N17" s="361">
        <v>332635.13</v>
      </c>
      <c r="O17" s="176">
        <f t="shared" si="2"/>
        <v>37922.790000000037</v>
      </c>
      <c r="P17" s="67"/>
      <c r="Q17" s="67"/>
    </row>
    <row r="18" spans="1:17" ht="16.2" customHeight="1" thickBot="1" x14ac:dyDescent="0.35">
      <c r="A18" s="67"/>
      <c r="B18" s="461" t="s">
        <v>66</v>
      </c>
      <c r="C18" s="462"/>
      <c r="D18" s="175">
        <f>D8+D15+D16+D17</f>
        <v>45520713.870000005</v>
      </c>
      <c r="E18" s="175">
        <f t="shared" ref="E18:L18" si="3">E8+E15+E16+E17</f>
        <v>0</v>
      </c>
      <c r="F18" s="175">
        <f t="shared" si="3"/>
        <v>869565.7100000002</v>
      </c>
      <c r="G18" s="175">
        <f t="shared" si="3"/>
        <v>0</v>
      </c>
      <c r="H18" s="175">
        <f t="shared" si="3"/>
        <v>0</v>
      </c>
      <c r="I18" s="175">
        <f t="shared" si="3"/>
        <v>0</v>
      </c>
      <c r="J18" s="175">
        <f t="shared" si="3"/>
        <v>867918.28</v>
      </c>
      <c r="K18" s="175">
        <f t="shared" si="3"/>
        <v>314383.84999999998</v>
      </c>
      <c r="L18" s="175">
        <f t="shared" si="3"/>
        <v>215410.54</v>
      </c>
      <c r="M18" s="175">
        <f t="shared" si="1"/>
        <v>44992566.910000004</v>
      </c>
      <c r="N18" s="175">
        <f>N8+N15+N16+N17</f>
        <v>40473580.009999998</v>
      </c>
      <c r="O18" s="176">
        <f t="shared" si="2"/>
        <v>4518986.900000006</v>
      </c>
      <c r="P18" s="67"/>
      <c r="Q18" s="67"/>
    </row>
    <row r="19" spans="1:17" ht="16.2" customHeight="1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  <c r="Q19" s="67"/>
    </row>
    <row r="20" spans="1:17" ht="15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7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</row>
    <row r="26" spans="1:17" ht="14.4" customHeight="1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zoomScale="70" zoomScaleNormal="70" workbookViewId="0">
      <selection activeCell="N31" sqref="N31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5.21875" customWidth="1"/>
    <col min="5" max="5" width="10.44140625" bestFit="1" customWidth="1"/>
    <col min="6" max="6" width="14" bestFit="1" customWidth="1"/>
    <col min="7" max="7" width="14.21875" customWidth="1"/>
    <col min="8" max="8" width="14" bestFit="1" customWidth="1"/>
    <col min="9" max="9" width="10.44140625" bestFit="1" customWidth="1"/>
    <col min="10" max="10" width="14.5546875" customWidth="1"/>
    <col min="11" max="11" width="14.88671875" customWidth="1"/>
    <col min="12" max="12" width="10.6640625" customWidth="1"/>
    <col min="13" max="13" width="15.109375" customWidth="1"/>
    <col min="14" max="14" width="13.44140625" customWidth="1"/>
    <col min="15" max="15" width="14.88671875" customWidth="1"/>
    <col min="16" max="16" width="2.21875" customWidth="1"/>
  </cols>
  <sheetData>
    <row r="1" spans="1:17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.4" customHeight="1" x14ac:dyDescent="0.3">
      <c r="A2" s="67"/>
      <c r="B2" s="455" t="s">
        <v>670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  <c r="Q2" s="67"/>
    </row>
    <row r="3" spans="1:17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  <c r="Q3" s="67"/>
    </row>
    <row r="4" spans="1:17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  <c r="Q4" s="67"/>
    </row>
    <row r="5" spans="1:17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  <c r="Q5" s="67"/>
    </row>
    <row r="6" spans="1:17" ht="15.6" customHeight="1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  <c r="Q6" s="67"/>
    </row>
    <row r="7" spans="1:17" ht="28.2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  <c r="Q7" s="67"/>
    </row>
    <row r="8" spans="1:17" ht="16.2" thickBot="1" x14ac:dyDescent="0.35">
      <c r="A8" s="67"/>
      <c r="B8" s="172" t="s">
        <v>13</v>
      </c>
      <c r="C8" s="173" t="s">
        <v>50</v>
      </c>
      <c r="D8" s="174">
        <f>SUM(D9:D14)</f>
        <v>63221835.049999997</v>
      </c>
      <c r="E8" s="174">
        <f t="shared" ref="E8:L8" si="0">SUM(E9:E14)</f>
        <v>0</v>
      </c>
      <c r="F8" s="174">
        <f t="shared" si="0"/>
        <v>295598.16000000003</v>
      </c>
      <c r="G8" s="174">
        <f t="shared" si="0"/>
        <v>0</v>
      </c>
      <c r="H8" s="174">
        <f t="shared" si="0"/>
        <v>25172748.050000001</v>
      </c>
      <c r="I8" s="174">
        <f t="shared" si="0"/>
        <v>0</v>
      </c>
      <c r="J8" s="174">
        <f t="shared" si="0"/>
        <v>34933.019999999997</v>
      </c>
      <c r="K8" s="174">
        <f t="shared" si="0"/>
        <v>0</v>
      </c>
      <c r="L8" s="174">
        <f t="shared" si="0"/>
        <v>0.64</v>
      </c>
      <c r="M8" s="175">
        <f>D8+F8+G8+H8-J8-K8-L8</f>
        <v>88655247.599999994</v>
      </c>
      <c r="N8" s="174">
        <f>SUM(N9:N14)</f>
        <v>34192217.920000002</v>
      </c>
      <c r="O8" s="176">
        <f>M8-N8</f>
        <v>54463029.679999992</v>
      </c>
      <c r="P8" s="67"/>
      <c r="Q8" s="67"/>
    </row>
    <row r="9" spans="1:17" ht="16.2" thickBot="1" x14ac:dyDescent="0.35">
      <c r="A9" s="67"/>
      <c r="B9" s="172" t="s">
        <v>51</v>
      </c>
      <c r="C9" s="173" t="s">
        <v>52</v>
      </c>
      <c r="D9" s="174">
        <v>2892014.32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f t="shared" ref="M9:M18" si="1">D9+F9+G9+H9-J9-K9-L9</f>
        <v>2892014.32</v>
      </c>
      <c r="N9" s="174">
        <v>0</v>
      </c>
      <c r="O9" s="176">
        <f t="shared" ref="O9:O18" si="2">M9-N9</f>
        <v>2892014.32</v>
      </c>
      <c r="P9" s="67"/>
      <c r="Q9" s="67"/>
    </row>
    <row r="10" spans="1:17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f t="shared" si="1"/>
        <v>0</v>
      </c>
      <c r="N10" s="174">
        <v>0</v>
      </c>
      <c r="O10" s="176">
        <f t="shared" si="2"/>
        <v>0</v>
      </c>
      <c r="P10" s="67"/>
      <c r="Q10" s="67"/>
    </row>
    <row r="11" spans="1:17" ht="29.4" thickBot="1" x14ac:dyDescent="0.35">
      <c r="A11" s="67"/>
      <c r="B11" s="172" t="s">
        <v>55</v>
      </c>
      <c r="C11" s="173" t="s">
        <v>56</v>
      </c>
      <c r="D11" s="174">
        <v>559364.56000000006</v>
      </c>
      <c r="E11" s="174">
        <v>0</v>
      </c>
      <c r="F11" s="174">
        <v>6500</v>
      </c>
      <c r="G11" s="174">
        <v>0</v>
      </c>
      <c r="H11" s="174">
        <v>11722122.640000001</v>
      </c>
      <c r="I11" s="174">
        <v>0</v>
      </c>
      <c r="J11" s="174">
        <v>0</v>
      </c>
      <c r="K11" s="174">
        <v>0</v>
      </c>
      <c r="L11" s="174">
        <v>0</v>
      </c>
      <c r="M11" s="175">
        <f t="shared" si="1"/>
        <v>12287987.200000001</v>
      </c>
      <c r="N11" s="362">
        <v>613830.30000000005</v>
      </c>
      <c r="O11" s="176">
        <f t="shared" si="2"/>
        <v>11674156.9</v>
      </c>
      <c r="P11" s="67"/>
      <c r="Q11" s="67"/>
    </row>
    <row r="12" spans="1:17" ht="16.2" thickBot="1" x14ac:dyDescent="0.35">
      <c r="A12" s="67"/>
      <c r="B12" s="172" t="s">
        <v>57</v>
      </c>
      <c r="C12" s="173" t="s">
        <v>58</v>
      </c>
      <c r="D12" s="174">
        <v>13235940.539999999</v>
      </c>
      <c r="E12" s="174">
        <v>0</v>
      </c>
      <c r="F12" s="174">
        <v>156115.20000000001</v>
      </c>
      <c r="G12" s="174">
        <v>0</v>
      </c>
      <c r="H12" s="174">
        <v>2908618.4</v>
      </c>
      <c r="I12" s="174">
        <v>0</v>
      </c>
      <c r="J12" s="174">
        <v>34933.019999999997</v>
      </c>
      <c r="K12" s="174">
        <v>0</v>
      </c>
      <c r="L12" s="174">
        <v>0</v>
      </c>
      <c r="M12" s="175">
        <f t="shared" si="1"/>
        <v>16265741.119999999</v>
      </c>
      <c r="N12" s="362">
        <v>12163719.630000001</v>
      </c>
      <c r="O12" s="176">
        <f t="shared" si="2"/>
        <v>4102021.4899999984</v>
      </c>
      <c r="P12" s="67"/>
      <c r="Q12" s="67"/>
    </row>
    <row r="13" spans="1:17" ht="16.2" thickBot="1" x14ac:dyDescent="0.35">
      <c r="A13" s="67"/>
      <c r="B13" s="172" t="s">
        <v>59</v>
      </c>
      <c r="C13" s="173" t="s">
        <v>60</v>
      </c>
      <c r="D13" s="174">
        <v>101739.99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f t="shared" si="1"/>
        <v>101739.99</v>
      </c>
      <c r="N13" s="362">
        <v>93100.55</v>
      </c>
      <c r="O13" s="176">
        <f t="shared" si="2"/>
        <v>8639.4400000000023</v>
      </c>
      <c r="P13" s="67"/>
      <c r="Q13" s="67"/>
    </row>
    <row r="14" spans="1:17" ht="16.2" thickBot="1" x14ac:dyDescent="0.35">
      <c r="A14" s="67"/>
      <c r="B14" s="172" t="s">
        <v>61</v>
      </c>
      <c r="C14" s="173" t="s">
        <v>62</v>
      </c>
      <c r="D14" s="174">
        <v>46432775.640000001</v>
      </c>
      <c r="E14" s="174">
        <v>0</v>
      </c>
      <c r="F14" s="174">
        <v>132982.96</v>
      </c>
      <c r="G14" s="174">
        <v>0</v>
      </c>
      <c r="H14" s="174">
        <v>10542007.01</v>
      </c>
      <c r="I14" s="174">
        <v>0</v>
      </c>
      <c r="J14" s="174">
        <v>0</v>
      </c>
      <c r="K14" s="174">
        <v>0</v>
      </c>
      <c r="L14" s="174">
        <v>0.64</v>
      </c>
      <c r="M14" s="175">
        <f t="shared" si="1"/>
        <v>57107764.969999999</v>
      </c>
      <c r="N14" s="362">
        <v>21321567.440000001</v>
      </c>
      <c r="O14" s="176">
        <f t="shared" si="2"/>
        <v>35786197.530000001</v>
      </c>
      <c r="P14" s="67"/>
      <c r="Q14" s="67"/>
    </row>
    <row r="15" spans="1:17" ht="16.2" thickBot="1" x14ac:dyDescent="0.35">
      <c r="A15" s="67"/>
      <c r="B15" s="177" t="s">
        <v>18</v>
      </c>
      <c r="C15" s="173" t="s">
        <v>63</v>
      </c>
      <c r="D15" s="174">
        <v>37188695.340000004</v>
      </c>
      <c r="E15" s="174">
        <v>0</v>
      </c>
      <c r="F15" s="174">
        <v>32401509.170000002</v>
      </c>
      <c r="G15" s="174">
        <v>0</v>
      </c>
      <c r="H15" s="174">
        <v>34551283.18</v>
      </c>
      <c r="I15" s="174">
        <v>0</v>
      </c>
      <c r="J15" s="174">
        <v>41015808.130000003</v>
      </c>
      <c r="K15" s="174">
        <v>0</v>
      </c>
      <c r="L15" s="174">
        <v>0</v>
      </c>
      <c r="M15" s="175">
        <f t="shared" si="1"/>
        <v>63125679.559999995</v>
      </c>
      <c r="N15" s="362">
        <v>0</v>
      </c>
      <c r="O15" s="176">
        <f t="shared" si="2"/>
        <v>63125679.559999995</v>
      </c>
      <c r="P15" s="67"/>
      <c r="Q15" s="67"/>
    </row>
    <row r="16" spans="1:17" ht="29.4" thickBot="1" x14ac:dyDescent="0.35">
      <c r="A16" s="67"/>
      <c r="B16" s="177" t="s">
        <v>20</v>
      </c>
      <c r="C16" s="173" t="s">
        <v>64</v>
      </c>
      <c r="D16" s="174">
        <v>1185.19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f t="shared" si="1"/>
        <v>1185.19</v>
      </c>
      <c r="N16" s="174">
        <v>0</v>
      </c>
      <c r="O16" s="176">
        <f t="shared" si="2"/>
        <v>1185.19</v>
      </c>
      <c r="P16" s="67"/>
      <c r="Q16" s="67"/>
    </row>
    <row r="17" spans="1:17" ht="16.2" thickBot="1" x14ac:dyDescent="0.35">
      <c r="A17" s="67"/>
      <c r="B17" s="177" t="s">
        <v>22</v>
      </c>
      <c r="C17" s="173" t="s">
        <v>65</v>
      </c>
      <c r="D17" s="174">
        <v>15130529.289999999</v>
      </c>
      <c r="E17" s="174">
        <v>0</v>
      </c>
      <c r="F17" s="174">
        <v>919779.44</v>
      </c>
      <c r="G17" s="174">
        <v>0</v>
      </c>
      <c r="H17" s="174">
        <v>1051803.69</v>
      </c>
      <c r="I17" s="174">
        <v>0</v>
      </c>
      <c r="J17" s="174">
        <v>0</v>
      </c>
      <c r="K17" s="174">
        <v>0</v>
      </c>
      <c r="L17" s="174">
        <v>0</v>
      </c>
      <c r="M17" s="175">
        <f t="shared" si="1"/>
        <v>17102112.419999998</v>
      </c>
      <c r="N17" s="359">
        <v>15776465.82</v>
      </c>
      <c r="O17" s="176">
        <f t="shared" si="2"/>
        <v>1325646.5999999978</v>
      </c>
      <c r="P17" s="67"/>
      <c r="Q17" s="67"/>
    </row>
    <row r="18" spans="1:17" ht="16.2" customHeight="1" thickBot="1" x14ac:dyDescent="0.35">
      <c r="A18" s="67"/>
      <c r="B18" s="461" t="s">
        <v>66</v>
      </c>
      <c r="C18" s="462"/>
      <c r="D18" s="175">
        <f>D8+D15+D16+D17</f>
        <v>115542244.87</v>
      </c>
      <c r="E18" s="175">
        <f t="shared" ref="E18:L18" si="3">E8+E15+E16+E17</f>
        <v>0</v>
      </c>
      <c r="F18" s="175">
        <f t="shared" si="3"/>
        <v>33616886.770000003</v>
      </c>
      <c r="G18" s="175">
        <f t="shared" si="3"/>
        <v>0</v>
      </c>
      <c r="H18" s="175">
        <f t="shared" si="3"/>
        <v>60775834.920000002</v>
      </c>
      <c r="I18" s="175">
        <f t="shared" si="3"/>
        <v>0</v>
      </c>
      <c r="J18" s="175">
        <f t="shared" si="3"/>
        <v>41050741.150000006</v>
      </c>
      <c r="K18" s="175">
        <f t="shared" si="3"/>
        <v>0</v>
      </c>
      <c r="L18" s="175">
        <f t="shared" si="3"/>
        <v>0.64</v>
      </c>
      <c r="M18" s="175">
        <f t="shared" si="1"/>
        <v>168884224.77000001</v>
      </c>
      <c r="N18" s="175">
        <f>N8+N15+N16+N17</f>
        <v>49968683.740000002</v>
      </c>
      <c r="O18" s="176">
        <f t="shared" si="2"/>
        <v>118915541.03</v>
      </c>
      <c r="P18" s="67"/>
      <c r="Q18" s="67"/>
    </row>
    <row r="19" spans="1:17" ht="16.2" customHeight="1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  <c r="Q19" s="67"/>
    </row>
    <row r="20" spans="1:17" ht="15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" customHeight="1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2" customHeight="1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2" customHeight="1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7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</row>
    <row r="26" spans="1:17" ht="14.4" customHeight="1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workbookViewId="0">
      <selection activeCell="A26" sqref="A26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5.21875" customWidth="1"/>
    <col min="5" max="5" width="10.44140625" bestFit="1" customWidth="1"/>
    <col min="6" max="6" width="14" bestFit="1" customWidth="1"/>
    <col min="7" max="7" width="14.21875" customWidth="1"/>
    <col min="8" max="8" width="14" bestFit="1" customWidth="1"/>
    <col min="9" max="9" width="10.44140625" bestFit="1" customWidth="1"/>
    <col min="10" max="10" width="14.5546875" customWidth="1"/>
    <col min="11" max="11" width="14.88671875" customWidth="1"/>
    <col min="12" max="12" width="10.6640625" customWidth="1"/>
    <col min="13" max="13" width="15.109375" customWidth="1"/>
    <col min="14" max="14" width="13.44140625" customWidth="1"/>
    <col min="15" max="15" width="14.88671875" customWidth="1"/>
    <col min="16" max="16" width="2.21875" customWidth="1"/>
  </cols>
  <sheetData>
    <row r="1" spans="1:17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.4" customHeight="1" x14ac:dyDescent="0.3">
      <c r="A2" s="67"/>
      <c r="B2" s="455" t="s">
        <v>671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  <c r="Q2" s="67"/>
    </row>
    <row r="3" spans="1:17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  <c r="Q3" s="67"/>
    </row>
    <row r="4" spans="1:17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  <c r="Q4" s="67"/>
    </row>
    <row r="5" spans="1:17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  <c r="Q5" s="67"/>
    </row>
    <row r="6" spans="1:17" ht="15.6" customHeight="1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  <c r="Q6" s="67"/>
    </row>
    <row r="7" spans="1:17" ht="28.2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  <c r="Q7" s="67"/>
    </row>
    <row r="8" spans="1:17" ht="16.2" thickBot="1" x14ac:dyDescent="0.35">
      <c r="A8" s="67"/>
      <c r="B8" s="172" t="s">
        <v>13</v>
      </c>
      <c r="C8" s="173" t="s">
        <v>50</v>
      </c>
      <c r="D8" s="174">
        <f>SUM(D9:D14)</f>
        <v>32603</v>
      </c>
      <c r="E8" s="174">
        <f t="shared" ref="E8:L8" si="0">SUM(E9:E14)</f>
        <v>0</v>
      </c>
      <c r="F8" s="174">
        <f t="shared" si="0"/>
        <v>0</v>
      </c>
      <c r="G8" s="174">
        <f t="shared" si="0"/>
        <v>85161.26</v>
      </c>
      <c r="H8" s="174">
        <f t="shared" si="0"/>
        <v>0</v>
      </c>
      <c r="I8" s="174">
        <f t="shared" si="0"/>
        <v>0</v>
      </c>
      <c r="J8" s="174">
        <f t="shared" si="0"/>
        <v>0</v>
      </c>
      <c r="K8" s="174">
        <f t="shared" si="0"/>
        <v>0</v>
      </c>
      <c r="L8" s="174">
        <f t="shared" si="0"/>
        <v>0</v>
      </c>
      <c r="M8" s="175">
        <f>D8+F8+G8+H8-J8-K8-L8</f>
        <v>117764.26</v>
      </c>
      <c r="N8" s="174">
        <f>SUM(N9:N14)</f>
        <v>42538.479999999996</v>
      </c>
      <c r="O8" s="176">
        <f>M8-N8</f>
        <v>75225.78</v>
      </c>
      <c r="P8" s="67"/>
      <c r="Q8" s="67"/>
    </row>
    <row r="9" spans="1:17" ht="16.2" thickBot="1" x14ac:dyDescent="0.35">
      <c r="A9" s="67"/>
      <c r="B9" s="172" t="s">
        <v>51</v>
      </c>
      <c r="C9" s="173" t="s">
        <v>52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f t="shared" ref="M9:M18" si="1">D9+F9+G9+H9-J9-K9-L9</f>
        <v>0</v>
      </c>
      <c r="N9" s="174">
        <v>0</v>
      </c>
      <c r="O9" s="176">
        <f t="shared" ref="O9:O18" si="2">M9-N9</f>
        <v>0</v>
      </c>
      <c r="P9" s="67"/>
      <c r="Q9" s="67"/>
    </row>
    <row r="10" spans="1:17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f t="shared" si="1"/>
        <v>0</v>
      </c>
      <c r="N10" s="174">
        <v>0</v>
      </c>
      <c r="O10" s="176">
        <f t="shared" si="2"/>
        <v>0</v>
      </c>
      <c r="P10" s="67"/>
      <c r="Q10" s="67"/>
    </row>
    <row r="11" spans="1:17" ht="29.4" thickBot="1" x14ac:dyDescent="0.35">
      <c r="A11" s="67"/>
      <c r="B11" s="172" t="s">
        <v>55</v>
      </c>
      <c r="C11" s="173" t="s">
        <v>56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f t="shared" si="1"/>
        <v>0</v>
      </c>
      <c r="N11" s="174"/>
      <c r="O11" s="176">
        <f t="shared" si="2"/>
        <v>0</v>
      </c>
      <c r="P11" s="67"/>
      <c r="Q11" s="67"/>
    </row>
    <row r="12" spans="1:17" ht="16.2" thickBot="1" x14ac:dyDescent="0.35">
      <c r="A12" s="67"/>
      <c r="B12" s="172" t="s">
        <v>57</v>
      </c>
      <c r="C12" s="173" t="s">
        <v>58</v>
      </c>
      <c r="D12" s="174">
        <v>13999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f t="shared" si="1"/>
        <v>13999</v>
      </c>
      <c r="N12" s="174">
        <v>13999</v>
      </c>
      <c r="O12" s="176">
        <f t="shared" si="2"/>
        <v>0</v>
      </c>
      <c r="P12" s="67"/>
      <c r="Q12" s="67"/>
    </row>
    <row r="13" spans="1:17" ht="16.2" thickBot="1" x14ac:dyDescent="0.35">
      <c r="A13" s="67"/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f t="shared" si="1"/>
        <v>0</v>
      </c>
      <c r="N13" s="174">
        <v>0</v>
      </c>
      <c r="O13" s="176">
        <f t="shared" si="2"/>
        <v>0</v>
      </c>
      <c r="P13" s="67"/>
      <c r="Q13" s="67"/>
    </row>
    <row r="14" spans="1:17" ht="16.2" thickBot="1" x14ac:dyDescent="0.35">
      <c r="A14" s="67"/>
      <c r="B14" s="172" t="s">
        <v>61</v>
      </c>
      <c r="C14" s="173" t="s">
        <v>62</v>
      </c>
      <c r="D14" s="174">
        <v>18604</v>
      </c>
      <c r="E14" s="174">
        <v>0</v>
      </c>
      <c r="F14" s="174">
        <v>0</v>
      </c>
      <c r="G14" s="174">
        <v>85161.26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5">
        <f t="shared" si="1"/>
        <v>103765.26</v>
      </c>
      <c r="N14" s="174">
        <v>28539.48</v>
      </c>
      <c r="O14" s="176">
        <f t="shared" si="2"/>
        <v>75225.78</v>
      </c>
      <c r="P14" s="67"/>
      <c r="Q14" s="67"/>
    </row>
    <row r="15" spans="1:17" ht="16.2" thickBot="1" x14ac:dyDescent="0.35">
      <c r="A15" s="67"/>
      <c r="B15" s="177" t="s">
        <v>18</v>
      </c>
      <c r="C15" s="173" t="s">
        <v>63</v>
      </c>
      <c r="D15" s="174">
        <v>85161.26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85161.26</v>
      </c>
      <c r="L15" s="174">
        <v>0</v>
      </c>
      <c r="M15" s="175">
        <f t="shared" si="1"/>
        <v>0</v>
      </c>
      <c r="N15" s="174">
        <v>0</v>
      </c>
      <c r="O15" s="176">
        <f t="shared" si="2"/>
        <v>0</v>
      </c>
      <c r="P15" s="67"/>
      <c r="Q15" s="67"/>
    </row>
    <row r="16" spans="1:17" ht="29.4" thickBot="1" x14ac:dyDescent="0.35">
      <c r="A16" s="67"/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f t="shared" si="1"/>
        <v>0</v>
      </c>
      <c r="N16" s="174">
        <v>0</v>
      </c>
      <c r="O16" s="176">
        <f t="shared" si="2"/>
        <v>0</v>
      </c>
      <c r="P16" s="67"/>
      <c r="Q16" s="67"/>
    </row>
    <row r="17" spans="1:17" ht="16.2" thickBot="1" x14ac:dyDescent="0.35">
      <c r="A17" s="67"/>
      <c r="B17" s="177" t="s">
        <v>22</v>
      </c>
      <c r="C17" s="173" t="s">
        <v>65</v>
      </c>
      <c r="D17" s="174">
        <v>14717.35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5">
        <f t="shared" si="1"/>
        <v>14717.35</v>
      </c>
      <c r="N17" s="313">
        <v>9566.34</v>
      </c>
      <c r="O17" s="176">
        <f t="shared" si="2"/>
        <v>5151.01</v>
      </c>
      <c r="P17" s="67"/>
      <c r="Q17" s="67"/>
    </row>
    <row r="18" spans="1:17" ht="16.2" customHeight="1" thickBot="1" x14ac:dyDescent="0.35">
      <c r="A18" s="67"/>
      <c r="B18" s="461" t="s">
        <v>66</v>
      </c>
      <c r="C18" s="462"/>
      <c r="D18" s="175">
        <f>D8+D15+D16+D17</f>
        <v>132481.60999999999</v>
      </c>
      <c r="E18" s="175">
        <f t="shared" ref="E18:N18" si="3">E8+E15+E16+E17</f>
        <v>0</v>
      </c>
      <c r="F18" s="175">
        <f t="shared" si="3"/>
        <v>0</v>
      </c>
      <c r="G18" s="175">
        <f t="shared" si="3"/>
        <v>85161.26</v>
      </c>
      <c r="H18" s="175">
        <f t="shared" si="3"/>
        <v>0</v>
      </c>
      <c r="I18" s="175">
        <f t="shared" si="3"/>
        <v>0</v>
      </c>
      <c r="J18" s="175">
        <f t="shared" si="3"/>
        <v>0</v>
      </c>
      <c r="K18" s="175">
        <f t="shared" si="3"/>
        <v>85161.26</v>
      </c>
      <c r="L18" s="175">
        <f t="shared" si="3"/>
        <v>0</v>
      </c>
      <c r="M18" s="175">
        <f t="shared" si="1"/>
        <v>132481.60999999999</v>
      </c>
      <c r="N18" s="175">
        <f t="shared" si="3"/>
        <v>52104.819999999992</v>
      </c>
      <c r="O18" s="176">
        <f t="shared" si="2"/>
        <v>80376.789999999994</v>
      </c>
      <c r="P18" s="67"/>
      <c r="Q18" s="67"/>
    </row>
    <row r="19" spans="1:17" ht="16.2" customHeight="1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  <c r="Q19" s="67"/>
    </row>
    <row r="20" spans="1:17" ht="8.4" customHeight="1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" customHeight="1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2" customHeight="1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2" customHeight="1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7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</row>
    <row r="26" spans="1:17" ht="14.4" customHeight="1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workbookViewId="0">
      <selection activeCell="J26" sqref="J26"/>
    </sheetView>
  </sheetViews>
  <sheetFormatPr defaultRowHeight="14.4" x14ac:dyDescent="0.3"/>
  <cols>
    <col min="1" max="1" width="3.88671875" customWidth="1"/>
    <col min="2" max="2" width="5.109375" customWidth="1"/>
    <col min="3" max="3" width="35.21875" customWidth="1"/>
    <col min="4" max="4" width="15.21875" customWidth="1"/>
    <col min="5" max="5" width="10.44140625" bestFit="1" customWidth="1"/>
    <col min="6" max="6" width="14" bestFit="1" customWidth="1"/>
    <col min="7" max="7" width="14.21875" customWidth="1"/>
    <col min="8" max="8" width="14" bestFit="1" customWidth="1"/>
    <col min="9" max="9" width="10.44140625" bestFit="1" customWidth="1"/>
    <col min="10" max="10" width="14.5546875" customWidth="1"/>
    <col min="11" max="11" width="14.88671875" customWidth="1"/>
    <col min="12" max="12" width="10.77734375" customWidth="1"/>
    <col min="13" max="13" width="15.109375" customWidth="1"/>
    <col min="14" max="14" width="13.44140625" customWidth="1"/>
    <col min="15" max="15" width="14.88671875" customWidth="1"/>
    <col min="16" max="16" width="2.21875" customWidth="1"/>
  </cols>
  <sheetData>
    <row r="1" spans="1:17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.4" customHeight="1" x14ac:dyDescent="0.3">
      <c r="A2" s="67"/>
      <c r="B2" s="455" t="s">
        <v>672</v>
      </c>
      <c r="C2" s="455"/>
      <c r="D2" s="455"/>
      <c r="E2" s="67"/>
      <c r="F2" s="67"/>
      <c r="G2" s="67"/>
      <c r="H2" s="67"/>
      <c r="I2" s="67"/>
      <c r="J2" s="67"/>
      <c r="K2" s="67"/>
      <c r="L2" s="67"/>
      <c r="M2" s="456"/>
      <c r="N2" s="456"/>
      <c r="O2" s="456"/>
      <c r="P2" s="67"/>
      <c r="Q2" s="67"/>
    </row>
    <row r="3" spans="1:17" ht="14.4" customHeight="1" x14ac:dyDescent="0.3">
      <c r="A3" s="67"/>
      <c r="B3" s="455"/>
      <c r="C3" s="455"/>
      <c r="D3" s="455"/>
      <c r="E3" s="67"/>
      <c r="F3" s="67"/>
      <c r="G3" s="67"/>
      <c r="H3" s="67"/>
      <c r="I3" s="67"/>
      <c r="J3" s="67"/>
      <c r="K3" s="67"/>
      <c r="L3" s="67"/>
      <c r="M3" s="456"/>
      <c r="N3" s="456"/>
      <c r="O3" s="456"/>
      <c r="P3" s="67"/>
      <c r="Q3" s="67"/>
    </row>
    <row r="4" spans="1:17" ht="17.399999999999999" x14ac:dyDescent="0.35">
      <c r="A4" s="67"/>
      <c r="B4" s="457" t="s">
        <v>36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169"/>
      <c r="P4" s="67"/>
      <c r="Q4" s="67"/>
    </row>
    <row r="5" spans="1:17" ht="15" thickBot="1" x14ac:dyDescent="0.35">
      <c r="A5" s="6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67"/>
      <c r="M5" s="170"/>
      <c r="N5" s="67"/>
      <c r="O5" s="67"/>
      <c r="P5" s="67"/>
      <c r="Q5" s="67"/>
    </row>
    <row r="6" spans="1:17" ht="15.6" customHeight="1" thickTop="1" thickBot="1" x14ac:dyDescent="0.35">
      <c r="A6" s="67"/>
      <c r="B6" s="465" t="s">
        <v>37</v>
      </c>
      <c r="C6" s="467" t="s">
        <v>38</v>
      </c>
      <c r="D6" s="467" t="s">
        <v>39</v>
      </c>
      <c r="E6" s="467" t="s">
        <v>40</v>
      </c>
      <c r="F6" s="467"/>
      <c r="G6" s="467"/>
      <c r="H6" s="467"/>
      <c r="I6" s="467" t="s">
        <v>41</v>
      </c>
      <c r="J6" s="467"/>
      <c r="K6" s="467"/>
      <c r="L6" s="467"/>
      <c r="M6" s="467" t="s">
        <v>42</v>
      </c>
      <c r="N6" s="471" t="s">
        <v>43</v>
      </c>
      <c r="O6" s="459" t="s">
        <v>44</v>
      </c>
      <c r="P6" s="67"/>
      <c r="Q6" s="67"/>
    </row>
    <row r="7" spans="1:17" ht="28.2" thickBot="1" x14ac:dyDescent="0.35">
      <c r="A7" s="67"/>
      <c r="B7" s="466"/>
      <c r="C7" s="468"/>
      <c r="D7" s="468"/>
      <c r="E7" s="171" t="s">
        <v>45</v>
      </c>
      <c r="F7" s="171" t="s">
        <v>46</v>
      </c>
      <c r="G7" s="171" t="s">
        <v>47</v>
      </c>
      <c r="H7" s="171" t="s">
        <v>48</v>
      </c>
      <c r="I7" s="171" t="s">
        <v>45</v>
      </c>
      <c r="J7" s="171" t="s">
        <v>49</v>
      </c>
      <c r="K7" s="171" t="s">
        <v>47</v>
      </c>
      <c r="L7" s="171" t="s">
        <v>48</v>
      </c>
      <c r="M7" s="468"/>
      <c r="N7" s="472"/>
      <c r="O7" s="460"/>
      <c r="P7" s="67"/>
      <c r="Q7" s="67"/>
    </row>
    <row r="8" spans="1:17" ht="16.2" thickBot="1" x14ac:dyDescent="0.35">
      <c r="A8" s="67"/>
      <c r="B8" s="172" t="s">
        <v>13</v>
      </c>
      <c r="C8" s="173" t="s">
        <v>50</v>
      </c>
      <c r="D8" s="174">
        <f>SUM(D9:D14)</f>
        <v>500482.05</v>
      </c>
      <c r="E8" s="174">
        <f t="shared" ref="E8:L8" si="0">SUM(E9:E14)</f>
        <v>0</v>
      </c>
      <c r="F8" s="174">
        <f t="shared" si="0"/>
        <v>309180.23</v>
      </c>
      <c r="G8" s="174">
        <f t="shared" si="0"/>
        <v>3424.68</v>
      </c>
      <c r="H8" s="174">
        <f t="shared" si="0"/>
        <v>0</v>
      </c>
      <c r="I8" s="174">
        <f t="shared" si="0"/>
        <v>0</v>
      </c>
      <c r="J8" s="174">
        <f t="shared" si="0"/>
        <v>0</v>
      </c>
      <c r="K8" s="174">
        <f t="shared" si="0"/>
        <v>3424.68</v>
      </c>
      <c r="L8" s="174">
        <f t="shared" si="0"/>
        <v>0</v>
      </c>
      <c r="M8" s="175">
        <f>D8+F8+G8+H8-J8-K8-L8</f>
        <v>809662.28</v>
      </c>
      <c r="N8" s="174">
        <f>SUM(N9:N14)</f>
        <v>422547.78</v>
      </c>
      <c r="O8" s="176">
        <f>M8-N8</f>
        <v>387114.5</v>
      </c>
      <c r="P8" s="67"/>
      <c r="Q8" s="67"/>
    </row>
    <row r="9" spans="1:17" ht="16.2" thickBot="1" x14ac:dyDescent="0.35">
      <c r="A9" s="67"/>
      <c r="B9" s="172" t="s">
        <v>51</v>
      </c>
      <c r="C9" s="173" t="s">
        <v>52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5">
        <f t="shared" ref="M9:M18" si="1">D9+F9+G9+H9-J9-K9-L9</f>
        <v>0</v>
      </c>
      <c r="N9" s="174">
        <v>0</v>
      </c>
      <c r="O9" s="176">
        <f t="shared" ref="O9:O18" si="2">M9-N9</f>
        <v>0</v>
      </c>
      <c r="P9" s="67"/>
      <c r="Q9" s="67"/>
    </row>
    <row r="10" spans="1:17" ht="58.2" thickBot="1" x14ac:dyDescent="0.35">
      <c r="A10" s="67"/>
      <c r="B10" s="172" t="s">
        <v>53</v>
      </c>
      <c r="C10" s="173" t="s">
        <v>54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5">
        <f t="shared" si="1"/>
        <v>0</v>
      </c>
      <c r="N10" s="174">
        <v>0</v>
      </c>
      <c r="O10" s="176">
        <f t="shared" si="2"/>
        <v>0</v>
      </c>
      <c r="P10" s="67"/>
      <c r="Q10" s="67"/>
    </row>
    <row r="11" spans="1:17" ht="29.4" thickBot="1" x14ac:dyDescent="0.35">
      <c r="A11" s="67"/>
      <c r="B11" s="172" t="s">
        <v>55</v>
      </c>
      <c r="C11" s="173" t="s">
        <v>56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5">
        <f t="shared" si="1"/>
        <v>0</v>
      </c>
      <c r="N11" s="174"/>
      <c r="O11" s="176">
        <f t="shared" si="2"/>
        <v>0</v>
      </c>
      <c r="P11" s="67"/>
      <c r="Q11" s="67"/>
    </row>
    <row r="12" spans="1:17" ht="16.2" thickBot="1" x14ac:dyDescent="0.35">
      <c r="A12" s="67"/>
      <c r="B12" s="172" t="s">
        <v>57</v>
      </c>
      <c r="C12" s="173" t="s">
        <v>58</v>
      </c>
      <c r="D12" s="174">
        <v>296111.23</v>
      </c>
      <c r="E12" s="174">
        <v>0</v>
      </c>
      <c r="F12" s="174">
        <v>275239.09999999998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5">
        <f t="shared" si="1"/>
        <v>571350.32999999996</v>
      </c>
      <c r="N12" s="174">
        <v>191631.34</v>
      </c>
      <c r="O12" s="176">
        <f t="shared" si="2"/>
        <v>379718.99</v>
      </c>
      <c r="P12" s="67"/>
      <c r="Q12" s="67"/>
    </row>
    <row r="13" spans="1:17" ht="16.2" thickBot="1" x14ac:dyDescent="0.35">
      <c r="A13" s="67"/>
      <c r="B13" s="172" t="s">
        <v>59</v>
      </c>
      <c r="C13" s="173" t="s">
        <v>60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5">
        <f t="shared" si="1"/>
        <v>0</v>
      </c>
      <c r="N13" s="174">
        <v>0</v>
      </c>
      <c r="O13" s="176">
        <f t="shared" si="2"/>
        <v>0</v>
      </c>
      <c r="P13" s="67"/>
      <c r="Q13" s="67"/>
    </row>
    <row r="14" spans="1:17" ht="16.2" thickBot="1" x14ac:dyDescent="0.35">
      <c r="A14" s="67"/>
      <c r="B14" s="172" t="s">
        <v>61</v>
      </c>
      <c r="C14" s="173" t="s">
        <v>62</v>
      </c>
      <c r="D14" s="174">
        <v>204370.82</v>
      </c>
      <c r="E14" s="174">
        <v>0</v>
      </c>
      <c r="F14" s="174">
        <v>33941.129999999997</v>
      </c>
      <c r="G14" s="174">
        <v>3424.68</v>
      </c>
      <c r="H14" s="174">
        <v>0</v>
      </c>
      <c r="I14" s="174">
        <v>0</v>
      </c>
      <c r="J14" s="174">
        <v>0</v>
      </c>
      <c r="K14" s="174">
        <v>3424.68</v>
      </c>
      <c r="L14" s="174">
        <v>0</v>
      </c>
      <c r="M14" s="175">
        <f t="shared" si="1"/>
        <v>238311.95</v>
      </c>
      <c r="N14" s="174">
        <v>230916.44</v>
      </c>
      <c r="O14" s="176">
        <f t="shared" si="2"/>
        <v>7395.5100000000093</v>
      </c>
      <c r="P14" s="67"/>
      <c r="Q14" s="67"/>
    </row>
    <row r="15" spans="1:17" ht="16.2" thickBot="1" x14ac:dyDescent="0.35">
      <c r="A15" s="67"/>
      <c r="B15" s="177" t="s">
        <v>18</v>
      </c>
      <c r="C15" s="173" t="s">
        <v>63</v>
      </c>
      <c r="D15" s="174">
        <v>12300</v>
      </c>
      <c r="E15" s="174">
        <v>0</v>
      </c>
      <c r="F15" s="174">
        <v>214707.65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227007.65</v>
      </c>
      <c r="M15" s="175">
        <f t="shared" si="1"/>
        <v>0</v>
      </c>
      <c r="N15" s="174">
        <v>0</v>
      </c>
      <c r="O15" s="176">
        <f t="shared" si="2"/>
        <v>0</v>
      </c>
      <c r="P15" s="67"/>
      <c r="Q15" s="67"/>
    </row>
    <row r="16" spans="1:17" ht="29.4" thickBot="1" x14ac:dyDescent="0.35">
      <c r="A16" s="67"/>
      <c r="B16" s="177" t="s">
        <v>20</v>
      </c>
      <c r="C16" s="173" t="s">
        <v>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5">
        <f t="shared" si="1"/>
        <v>0</v>
      </c>
      <c r="N16" s="174">
        <v>0</v>
      </c>
      <c r="O16" s="176">
        <f t="shared" si="2"/>
        <v>0</v>
      </c>
      <c r="P16" s="67"/>
      <c r="Q16" s="67"/>
    </row>
    <row r="17" spans="1:17" ht="16.2" thickBot="1" x14ac:dyDescent="0.35">
      <c r="A17" s="67"/>
      <c r="B17" s="177" t="s">
        <v>22</v>
      </c>
      <c r="C17" s="173" t="s">
        <v>65</v>
      </c>
      <c r="D17" s="174">
        <v>78203.3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15000</v>
      </c>
      <c r="K17" s="174">
        <v>0</v>
      </c>
      <c r="L17" s="174">
        <v>0</v>
      </c>
      <c r="M17" s="175">
        <f t="shared" si="1"/>
        <v>63203.3</v>
      </c>
      <c r="N17" s="174">
        <v>50390.8</v>
      </c>
      <c r="O17" s="176">
        <f t="shared" si="2"/>
        <v>12812.5</v>
      </c>
      <c r="P17" s="67"/>
      <c r="Q17" s="67"/>
    </row>
    <row r="18" spans="1:17" ht="16.2" customHeight="1" thickBot="1" x14ac:dyDescent="0.35">
      <c r="A18" s="67"/>
      <c r="B18" s="461" t="s">
        <v>66</v>
      </c>
      <c r="C18" s="462"/>
      <c r="D18" s="175">
        <f>D8+D15+D16+D17</f>
        <v>590985.35</v>
      </c>
      <c r="E18" s="175">
        <f t="shared" ref="E18:N18" si="3">E8+E15+E16+E17</f>
        <v>0</v>
      </c>
      <c r="F18" s="175">
        <f t="shared" si="3"/>
        <v>523887.88</v>
      </c>
      <c r="G18" s="175">
        <f t="shared" si="3"/>
        <v>3424.68</v>
      </c>
      <c r="H18" s="175">
        <f t="shared" si="3"/>
        <v>0</v>
      </c>
      <c r="I18" s="175">
        <f t="shared" si="3"/>
        <v>0</v>
      </c>
      <c r="J18" s="175">
        <f t="shared" si="3"/>
        <v>15000</v>
      </c>
      <c r="K18" s="175">
        <f t="shared" si="3"/>
        <v>3424.68</v>
      </c>
      <c r="L18" s="175">
        <f t="shared" si="3"/>
        <v>227007.65</v>
      </c>
      <c r="M18" s="175">
        <f t="shared" si="1"/>
        <v>872865.58</v>
      </c>
      <c r="N18" s="175">
        <f t="shared" si="3"/>
        <v>472938.58</v>
      </c>
      <c r="O18" s="176">
        <f t="shared" si="2"/>
        <v>399926.99999999994</v>
      </c>
      <c r="P18" s="67"/>
      <c r="Q18" s="67"/>
    </row>
    <row r="19" spans="1:17" ht="16.2" customHeight="1" thickBot="1" x14ac:dyDescent="0.35">
      <c r="A19" s="67"/>
      <c r="B19" s="463" t="s">
        <v>67</v>
      </c>
      <c r="C19" s="464"/>
      <c r="D19" s="178" t="s">
        <v>68</v>
      </c>
      <c r="E19" s="178" t="s">
        <v>68</v>
      </c>
      <c r="F19" s="178" t="s">
        <v>68</v>
      </c>
      <c r="G19" s="179">
        <v>0</v>
      </c>
      <c r="H19" s="178" t="s">
        <v>68</v>
      </c>
      <c r="I19" s="178" t="s">
        <v>68</v>
      </c>
      <c r="J19" s="178" t="s">
        <v>68</v>
      </c>
      <c r="K19" s="179">
        <v>0</v>
      </c>
      <c r="L19" s="178" t="s">
        <v>68</v>
      </c>
      <c r="M19" s="178" t="s">
        <v>68</v>
      </c>
      <c r="N19" s="178" t="s">
        <v>68</v>
      </c>
      <c r="O19" s="180" t="s">
        <v>68</v>
      </c>
      <c r="P19" s="67"/>
      <c r="Q19" s="67"/>
    </row>
    <row r="20" spans="1:17" ht="8.4" customHeight="1" thickTop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" customHeight="1" x14ac:dyDescent="0.3">
      <c r="A21" s="67"/>
      <c r="B21" s="181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2" customHeight="1" x14ac:dyDescent="0.3">
      <c r="A22" s="67"/>
      <c r="B22" s="181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2" customHeight="1" x14ac:dyDescent="0.3">
      <c r="A23" s="67"/>
      <c r="B23" s="181" t="s">
        <v>71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7" x14ac:dyDescent="0.3">
      <c r="A25" s="67"/>
      <c r="B25" s="67"/>
      <c r="C25" s="443" t="s">
        <v>72</v>
      </c>
      <c r="D25" s="443"/>
      <c r="E25" s="67"/>
      <c r="F25" s="67"/>
      <c r="G25" s="443" t="s">
        <v>72</v>
      </c>
      <c r="H25" s="443"/>
      <c r="I25" s="443"/>
      <c r="J25" s="67"/>
      <c r="K25" s="67"/>
      <c r="L25" s="443" t="s">
        <v>73</v>
      </c>
      <c r="M25" s="443"/>
      <c r="N25" s="443"/>
      <c r="O25" s="67"/>
      <c r="P25" s="67"/>
    </row>
    <row r="26" spans="1:17" ht="14.4" customHeight="1" x14ac:dyDescent="0.3">
      <c r="A26" s="67"/>
      <c r="B26" s="67"/>
      <c r="C26" s="469" t="s">
        <v>74</v>
      </c>
      <c r="D26" s="469"/>
      <c r="E26" s="182"/>
      <c r="F26" s="182"/>
      <c r="G26" s="469" t="s">
        <v>75</v>
      </c>
      <c r="H26" s="469"/>
      <c r="I26" s="469"/>
      <c r="J26" s="182"/>
      <c r="K26" s="182"/>
      <c r="L26" s="470" t="s">
        <v>76</v>
      </c>
      <c r="M26" s="470"/>
      <c r="N26" s="470"/>
      <c r="O26" s="67"/>
      <c r="P26" s="67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workbookViewId="0">
      <selection activeCell="I7" sqref="I7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673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131689312.19</v>
      </c>
      <c r="E10" s="374">
        <v>251961.99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21546160.43</v>
      </c>
      <c r="E11" s="378">
        <v>943322.99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166256.1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12402377.08</v>
      </c>
      <c r="E13" s="378">
        <v>5778053.7999999998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60362446.5</v>
      </c>
      <c r="E14" s="378">
        <v>57960691.18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49386952.979999997</v>
      </c>
      <c r="E15" s="378">
        <v>16304424.939999999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6481757.8099999996</v>
      </c>
      <c r="E16" s="378">
        <v>429592.49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18186701.140000001</v>
      </c>
      <c r="E17" s="378">
        <v>19506228.850000001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677154.99</v>
      </c>
      <c r="E18" s="378">
        <v>1560300.84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33177628.050000001</v>
      </c>
      <c r="E19" s="383">
        <v>177645827.40000001</v>
      </c>
      <c r="F19" s="64"/>
    </row>
    <row r="20" spans="1:6" ht="15.6" x14ac:dyDescent="0.3">
      <c r="A20" s="64"/>
      <c r="B20" s="384"/>
      <c r="C20" s="385" t="s">
        <v>689</v>
      </c>
      <c r="D20" s="386">
        <v>1437858.93</v>
      </c>
      <c r="E20" s="387">
        <v>1634916.89</v>
      </c>
      <c r="F20" s="64"/>
    </row>
    <row r="21" spans="1:6" ht="15.6" x14ac:dyDescent="0.3">
      <c r="A21" s="64"/>
      <c r="B21" s="384"/>
      <c r="C21" s="385" t="s">
        <v>690</v>
      </c>
      <c r="D21" s="386">
        <v>2228934.83</v>
      </c>
      <c r="E21" s="387">
        <v>1494458.19</v>
      </c>
      <c r="F21" s="64"/>
    </row>
    <row r="22" spans="1:6" ht="15.6" x14ac:dyDescent="0.3">
      <c r="A22" s="64"/>
      <c r="B22" s="384"/>
      <c r="C22" s="385" t="s">
        <v>691</v>
      </c>
      <c r="D22" s="386">
        <v>3924965.55</v>
      </c>
      <c r="E22" s="387">
        <v>484585.67</v>
      </c>
      <c r="F22" s="64"/>
    </row>
    <row r="23" spans="1:6" ht="15.6" x14ac:dyDescent="0.3">
      <c r="A23" s="64"/>
      <c r="B23" s="384"/>
      <c r="C23" s="385" t="s">
        <v>692</v>
      </c>
      <c r="D23" s="386">
        <v>588933.68000000005</v>
      </c>
      <c r="E23" s="387">
        <v>8130</v>
      </c>
      <c r="F23" s="64"/>
    </row>
    <row r="24" spans="1:6" ht="15.6" x14ac:dyDescent="0.3">
      <c r="A24" s="64"/>
      <c r="B24" s="384"/>
      <c r="C24" s="385" t="s">
        <v>693</v>
      </c>
      <c r="D24" s="386">
        <v>395572.93</v>
      </c>
      <c r="E24" s="387">
        <v>18232332.030000001</v>
      </c>
      <c r="F24" s="64"/>
    </row>
    <row r="25" spans="1:6" ht="15.6" x14ac:dyDescent="0.3">
      <c r="A25" s="64"/>
      <c r="B25" s="388"/>
      <c r="C25" s="389" t="s">
        <v>694</v>
      </c>
      <c r="D25" s="390">
        <v>24601362.129999999</v>
      </c>
      <c r="E25" s="391">
        <v>155791404.62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197711878.58000001</v>
      </c>
      <c r="E26" s="378">
        <v>145751170.56999999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196960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26207836.300000001</v>
      </c>
      <c r="E28" s="378">
        <v>5028513.09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3450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30867555.760000002</v>
      </c>
      <c r="E30" s="395">
        <v>501649782.76999998</v>
      </c>
      <c r="F30" s="64"/>
    </row>
    <row r="31" spans="1:6" s="102" customFormat="1" ht="24" customHeight="1" thickBot="1" x14ac:dyDescent="0.35">
      <c r="A31" s="363"/>
      <c r="B31" s="396" t="s">
        <v>700</v>
      </c>
      <c r="C31" s="397"/>
      <c r="D31" s="398">
        <v>589064427.90999997</v>
      </c>
      <c r="E31" s="399">
        <v>932809870.90999997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workbookViewId="0">
      <selection activeCell="G38" sqref="G38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123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321518.81</v>
      </c>
      <c r="E16" s="378">
        <v>291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178993.84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178993.84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0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500512.65</v>
      </c>
      <c r="E31" s="399">
        <v>291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workbookViewId="0">
      <selection activeCell="G13" sqref="G13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124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24440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2345898.86</v>
      </c>
      <c r="E16" s="378">
        <v>24057.69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252299.7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252299.7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2540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2625178.56</v>
      </c>
      <c r="E31" s="399">
        <v>24057.69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6" spans="1:6" x14ac:dyDescent="0.3">
      <c r="D36" s="80">
        <f>D15+D16+D19+D30</f>
        <v>2625178.56</v>
      </c>
      <c r="E36" s="80">
        <f>E15+E16+E19+E30</f>
        <v>24057.69</v>
      </c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showGridLines="0" showOutlineSymbols="0" workbookViewId="0">
      <selection activeCell="K1" sqref="K1:K65536"/>
    </sheetView>
  </sheetViews>
  <sheetFormatPr defaultColWidth="9.109375" defaultRowHeight="14.4" x14ac:dyDescent="0.3"/>
  <cols>
    <col min="1" max="2" width="4.44140625" style="67" customWidth="1"/>
    <col min="3" max="3" width="34.2187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0" width="9.109375" style="67"/>
    <col min="11" max="11" width="12.44140625" style="67" customWidth="1"/>
    <col min="12" max="16384" width="9.109375" style="67"/>
  </cols>
  <sheetData>
    <row r="2" spans="1:11" ht="15.6" customHeight="1" x14ac:dyDescent="0.3">
      <c r="A2" s="64"/>
      <c r="B2" s="473" t="s">
        <v>113</v>
      </c>
      <c r="C2" s="473"/>
      <c r="D2" s="65"/>
      <c r="E2" s="65"/>
      <c r="F2" s="65"/>
      <c r="G2" s="65"/>
      <c r="H2" s="66"/>
      <c r="I2" s="64"/>
    </row>
    <row r="3" spans="1:11" x14ac:dyDescent="0.3">
      <c r="A3" s="64"/>
      <c r="B3" s="473"/>
      <c r="C3" s="473"/>
      <c r="D3" s="65"/>
      <c r="E3" s="65"/>
      <c r="F3" s="65"/>
      <c r="G3" s="65"/>
      <c r="H3" s="66"/>
      <c r="I3" s="64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ht="18.600000000000001" customHeight="1" x14ac:dyDescent="0.3">
      <c r="A5" s="64"/>
      <c r="B5" s="474" t="s">
        <v>114</v>
      </c>
      <c r="C5" s="474"/>
      <c r="D5" s="474"/>
      <c r="E5" s="474"/>
      <c r="F5" s="474"/>
      <c r="G5" s="474"/>
      <c r="H5" s="474"/>
      <c r="I5" s="64"/>
    </row>
    <row r="6" spans="1:11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11" ht="28.8" thickTop="1" thickBot="1" x14ac:dyDescent="0.35">
      <c r="A7" s="64"/>
      <c r="B7" s="184" t="s">
        <v>78</v>
      </c>
      <c r="C7" s="185" t="s">
        <v>116</v>
      </c>
      <c r="D7" s="186" t="s">
        <v>80</v>
      </c>
      <c r="E7" s="186" t="s">
        <v>40</v>
      </c>
      <c r="F7" s="186" t="s">
        <v>41</v>
      </c>
      <c r="G7" s="186" t="s">
        <v>81</v>
      </c>
      <c r="H7" s="187" t="s">
        <v>82</v>
      </c>
      <c r="I7" s="64"/>
    </row>
    <row r="8" spans="1:11" ht="11.4" customHeight="1" thickBot="1" x14ac:dyDescent="0.35">
      <c r="A8" s="64"/>
      <c r="B8" s="73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5">
        <v>7</v>
      </c>
      <c r="I8" s="64"/>
    </row>
    <row r="9" spans="1:11" ht="23.4" customHeight="1" thickBot="1" x14ac:dyDescent="0.35">
      <c r="A9" s="93"/>
      <c r="B9" s="188">
        <v>1</v>
      </c>
      <c r="C9" s="189" t="s">
        <v>117</v>
      </c>
      <c r="D9" s="78">
        <v>42645.03</v>
      </c>
      <c r="E9" s="78">
        <v>11340</v>
      </c>
      <c r="F9" s="78">
        <v>3807</v>
      </c>
      <c r="G9" s="78">
        <v>50178.03</v>
      </c>
      <c r="H9" s="79">
        <v>42249</v>
      </c>
      <c r="I9" s="93"/>
      <c r="K9" s="80"/>
    </row>
    <row r="10" spans="1:11" ht="23.4" customHeight="1" thickBot="1" x14ac:dyDescent="0.35">
      <c r="A10" s="64"/>
      <c r="B10" s="190">
        <v>2</v>
      </c>
      <c r="C10" s="191" t="s">
        <v>118</v>
      </c>
      <c r="D10" s="192">
        <v>2931.88</v>
      </c>
      <c r="E10" s="192">
        <v>0</v>
      </c>
      <c r="F10" s="192">
        <v>0</v>
      </c>
      <c r="G10" s="192">
        <v>2931.88</v>
      </c>
      <c r="H10" s="193">
        <v>2931.88</v>
      </c>
      <c r="I10" s="93"/>
      <c r="K10" s="80"/>
    </row>
    <row r="11" spans="1:11" ht="23.4" customHeight="1" thickBot="1" x14ac:dyDescent="0.35">
      <c r="A11" s="64"/>
      <c r="B11" s="190">
        <v>3</v>
      </c>
      <c r="C11" s="191" t="s">
        <v>119</v>
      </c>
      <c r="D11" s="192">
        <v>450867.54</v>
      </c>
      <c r="E11" s="192">
        <v>26754.62</v>
      </c>
      <c r="F11" s="192">
        <v>6933</v>
      </c>
      <c r="G11" s="192">
        <v>470689.16</v>
      </c>
      <c r="H11" s="193">
        <v>0</v>
      </c>
      <c r="I11" s="93"/>
      <c r="K11" s="80"/>
    </row>
    <row r="12" spans="1:11" ht="25.2" customHeight="1" thickBot="1" x14ac:dyDescent="0.35">
      <c r="A12" s="64"/>
      <c r="B12" s="194"/>
      <c r="C12" s="195" t="s">
        <v>89</v>
      </c>
      <c r="D12" s="196">
        <f>SUM(D9:D11)</f>
        <v>496444.44999999995</v>
      </c>
      <c r="E12" s="196">
        <f>SUM(E9:E11)</f>
        <v>38094.619999999995</v>
      </c>
      <c r="F12" s="196">
        <f>SUM(F9:F11)</f>
        <v>10740</v>
      </c>
      <c r="G12" s="196">
        <f>SUM(G9:G11)</f>
        <v>523799.06999999995</v>
      </c>
      <c r="H12" s="197">
        <f>SUM(H9:H11)</f>
        <v>45180.88</v>
      </c>
      <c r="I12" s="93"/>
      <c r="K12" s="80"/>
    </row>
    <row r="13" spans="1:11" ht="15" thickTop="1" x14ac:dyDescent="0.3">
      <c r="B13" s="94"/>
      <c r="C13" s="94"/>
      <c r="D13" s="94"/>
      <c r="E13" s="94"/>
      <c r="F13" s="94"/>
      <c r="G13" s="94"/>
      <c r="H13" s="94"/>
    </row>
    <row r="15" spans="1:11" x14ac:dyDescent="0.3">
      <c r="C15" s="95"/>
      <c r="D15" s="95"/>
      <c r="E15" s="95"/>
      <c r="F15" s="95"/>
      <c r="G15" s="443"/>
      <c r="H15" s="443"/>
    </row>
    <row r="16" spans="1:11" ht="34.799999999999997" customHeight="1" x14ac:dyDescent="0.3">
      <c r="C16" s="97"/>
      <c r="D16" s="98"/>
      <c r="E16" s="97"/>
      <c r="F16" s="98"/>
      <c r="G16" s="470"/>
      <c r="H16" s="470"/>
    </row>
    <row r="31" spans="1:9" ht="16.2" customHeight="1" x14ac:dyDescent="0.3"/>
    <row r="32" spans="1:9" x14ac:dyDescent="0.3">
      <c r="A32" s="64"/>
      <c r="B32" s="103"/>
      <c r="C32" s="103"/>
      <c r="D32" s="103"/>
      <c r="E32" s="103"/>
      <c r="F32" s="103"/>
      <c r="G32" s="103"/>
      <c r="H32" s="103"/>
      <c r="I32" s="64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6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topLeftCell="A2" zoomScaleNormal="100" zoomScaleSheetLayoutView="100" workbookViewId="0">
      <selection activeCell="H12" sqref="H12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134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86063.64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1735304.4</v>
      </c>
      <c r="E16" s="378">
        <v>54310.36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199797.03</v>
      </c>
      <c r="E19" s="383">
        <v>12637.86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199797.03</v>
      </c>
      <c r="E25" s="391">
        <v>12637.86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6924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2028089.07</v>
      </c>
      <c r="E31" s="399">
        <v>66948.22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6" spans="1:6" x14ac:dyDescent="0.3">
      <c r="D36" s="80">
        <f>D15+D16+D19+D30</f>
        <v>2028089.0699999998</v>
      </c>
      <c r="E36" s="80">
        <f>E15+E16+E19+E30</f>
        <v>66948.22</v>
      </c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workbookViewId="0">
      <selection activeCell="H10" sqref="H10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119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808302.05</v>
      </c>
      <c r="E16" s="378">
        <v>17028.689999999999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125578.47</v>
      </c>
      <c r="E19" s="383">
        <v>68240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125578.47</v>
      </c>
      <c r="E25" s="391">
        <v>68240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0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933880.52</v>
      </c>
      <c r="E31" s="399">
        <v>85268.69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topLeftCell="A22" workbookViewId="0">
      <selection activeCell="F17" sqref="F17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355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0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104096.94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104096.94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0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104096.94</v>
      </c>
      <c r="E31" s="399">
        <v>0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topLeftCell="A40" workbookViewId="0">
      <selection activeCell="H11" sqref="H11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404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0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0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0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5776.6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5776.6</v>
      </c>
      <c r="E31" s="399">
        <v>0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topLeftCell="A25" workbookViewId="0">
      <selection activeCell="G13" sqref="G13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705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41769.96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0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0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0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41769.96</v>
      </c>
      <c r="E31" s="399">
        <v>0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showGridLines="0" showOutlineSymbols="0" topLeftCell="A28" workbookViewId="0">
      <selection activeCell="D8" sqref="D8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403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0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0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0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42716.56</v>
      </c>
      <c r="E30" s="395">
        <v>4063.43</v>
      </c>
      <c r="F30" s="64"/>
    </row>
    <row r="31" spans="1:6" s="102" customFormat="1" ht="25.2" customHeight="1" thickBot="1" x14ac:dyDescent="0.35">
      <c r="A31" s="363"/>
      <c r="B31" s="396" t="s">
        <v>700</v>
      </c>
      <c r="C31" s="397"/>
      <c r="D31" s="398">
        <v>42716.56</v>
      </c>
      <c r="E31" s="399">
        <v>4063.43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topLeftCell="A25" workbookViewId="0">
      <selection activeCell="I13" sqref="I13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425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0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0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0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10041.469999999999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10041.469999999999</v>
      </c>
      <c r="E31" s="399">
        <v>0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topLeftCell="A22" workbookViewId="0">
      <selection activeCell="I14" sqref="I14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426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1354.32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0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0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0</v>
      </c>
      <c r="E30" s="395">
        <v>0</v>
      </c>
      <c r="F30" s="64"/>
    </row>
    <row r="31" spans="1:6" s="102" customFormat="1" ht="20.399999999999999" customHeight="1" thickBot="1" x14ac:dyDescent="0.35">
      <c r="A31" s="363"/>
      <c r="B31" s="396" t="s">
        <v>700</v>
      </c>
      <c r="C31" s="397"/>
      <c r="D31" s="398">
        <v>1354.32</v>
      </c>
      <c r="E31" s="399">
        <v>0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topLeftCell="A28" workbookViewId="0">
      <selection activeCell="H13" sqref="H13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428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493232.19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0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0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0</v>
      </c>
      <c r="E30" s="395">
        <v>0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493232.19</v>
      </c>
      <c r="E31" s="399">
        <v>0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topLeftCell="A16" workbookViewId="0">
      <selection activeCell="D36" sqref="D36:E36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418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1747039.08</v>
      </c>
      <c r="E15" s="378">
        <v>432721.88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613814.34</v>
      </c>
      <c r="E16" s="378">
        <v>320363.06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21884.6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21884.6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10479.1</v>
      </c>
      <c r="E28" s="378">
        <v>240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3450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4822927.96</v>
      </c>
      <c r="E30" s="395">
        <v>87004.17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7219595.0800000001</v>
      </c>
      <c r="E31" s="399">
        <v>840329.11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6" spans="1:6" x14ac:dyDescent="0.3">
      <c r="D36" s="80"/>
      <c r="E36" s="80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showGridLines="0" showOutlineSymbols="0" workbookViewId="0">
      <selection activeCell="F18" sqref="F18"/>
    </sheetView>
  </sheetViews>
  <sheetFormatPr defaultColWidth="9.109375" defaultRowHeight="14.4" x14ac:dyDescent="0.3"/>
  <cols>
    <col min="1" max="2" width="4.44140625" style="67" customWidth="1"/>
    <col min="3" max="3" width="32.44140625" style="67" customWidth="1"/>
    <col min="4" max="4" width="16.77734375" style="67" customWidth="1"/>
    <col min="5" max="5" width="16.44140625" style="67" customWidth="1"/>
    <col min="6" max="6" width="15.21875" style="67" customWidth="1"/>
    <col min="7" max="7" width="15.109375" style="67" customWidth="1"/>
    <col min="8" max="8" width="15.21875" style="67" customWidth="1"/>
    <col min="9" max="9" width="4.88671875" style="67" customWidth="1"/>
    <col min="10" max="16384" width="9.109375" style="67"/>
  </cols>
  <sheetData>
    <row r="2" spans="1:9" ht="15.6" customHeight="1" x14ac:dyDescent="0.3">
      <c r="A2" s="64"/>
      <c r="B2" s="473" t="s">
        <v>113</v>
      </c>
      <c r="C2" s="473"/>
      <c r="D2" s="475"/>
      <c r="E2" s="65"/>
      <c r="F2" s="65"/>
      <c r="G2" s="65"/>
      <c r="H2" s="66"/>
      <c r="I2" s="64"/>
    </row>
    <row r="3" spans="1:9" x14ac:dyDescent="0.3">
      <c r="A3" s="64"/>
      <c r="B3" s="473"/>
      <c r="C3" s="473"/>
      <c r="D3" s="475"/>
      <c r="E3" s="65"/>
      <c r="F3" s="65"/>
      <c r="G3" s="65"/>
      <c r="H3" s="66"/>
      <c r="I3" s="64"/>
    </row>
    <row r="4" spans="1:9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9" ht="18.600000000000001" customHeight="1" x14ac:dyDescent="0.3">
      <c r="A5" s="64"/>
      <c r="B5" s="474" t="s">
        <v>120</v>
      </c>
      <c r="C5" s="474"/>
      <c r="D5" s="474"/>
      <c r="E5" s="474"/>
      <c r="F5" s="474"/>
      <c r="G5" s="474"/>
      <c r="H5" s="474"/>
      <c r="I5" s="64"/>
    </row>
    <row r="6" spans="1:9" ht="2.4" customHeight="1" thickBot="1" x14ac:dyDescent="0.35">
      <c r="A6" s="64"/>
      <c r="B6" s="68"/>
      <c r="C6" s="68"/>
      <c r="D6" s="68"/>
      <c r="E6" s="68"/>
      <c r="F6" s="68"/>
      <c r="G6" s="68"/>
      <c r="H6" s="183" t="s">
        <v>115</v>
      </c>
      <c r="I6" s="64"/>
    </row>
    <row r="7" spans="1:9" ht="32.4" thickTop="1" thickBot="1" x14ac:dyDescent="0.35">
      <c r="A7" s="64"/>
      <c r="B7" s="198" t="s">
        <v>78</v>
      </c>
      <c r="C7" s="199" t="s">
        <v>121</v>
      </c>
      <c r="D7" s="200" t="s">
        <v>80</v>
      </c>
      <c r="E7" s="200" t="s">
        <v>40</v>
      </c>
      <c r="F7" s="200" t="s">
        <v>41</v>
      </c>
      <c r="G7" s="200" t="s">
        <v>81</v>
      </c>
      <c r="H7" s="201" t="s">
        <v>82</v>
      </c>
      <c r="I7" s="64"/>
    </row>
    <row r="8" spans="1:9" s="202" customFormat="1" ht="11.4" customHeight="1" thickBot="1" x14ac:dyDescent="0.3">
      <c r="B8" s="203">
        <v>1</v>
      </c>
      <c r="C8" s="204">
        <v>2</v>
      </c>
      <c r="D8" s="204">
        <v>3</v>
      </c>
      <c r="E8" s="204">
        <v>4</v>
      </c>
      <c r="F8" s="204">
        <v>5</v>
      </c>
      <c r="G8" s="204">
        <v>6</v>
      </c>
      <c r="H8" s="205">
        <v>7</v>
      </c>
    </row>
    <row r="9" spans="1:9" ht="20.399999999999999" customHeight="1" thickBot="1" x14ac:dyDescent="0.35">
      <c r="A9" s="93"/>
      <c r="B9" s="206">
        <v>1</v>
      </c>
      <c r="C9" s="189" t="s">
        <v>117</v>
      </c>
      <c r="D9" s="78">
        <v>2731.33</v>
      </c>
      <c r="E9" s="78">
        <v>0</v>
      </c>
      <c r="F9" s="78">
        <v>0</v>
      </c>
      <c r="G9" s="78">
        <v>2731.33</v>
      </c>
      <c r="H9" s="79">
        <v>0</v>
      </c>
      <c r="I9" s="93"/>
    </row>
    <row r="10" spans="1:9" ht="20.399999999999999" customHeight="1" thickBot="1" x14ac:dyDescent="0.35">
      <c r="A10" s="93"/>
      <c r="B10" s="206">
        <v>2</v>
      </c>
      <c r="C10" s="189" t="s">
        <v>119</v>
      </c>
      <c r="D10" s="78">
        <v>37552.300000000003</v>
      </c>
      <c r="E10" s="78">
        <v>0</v>
      </c>
      <c r="F10" s="78">
        <v>18776.150000000001</v>
      </c>
      <c r="G10" s="78">
        <v>18776.150000000001</v>
      </c>
      <c r="H10" s="79">
        <v>1877.67</v>
      </c>
      <c r="I10" s="93"/>
    </row>
    <row r="11" spans="1:9" ht="28.8" customHeight="1" thickBot="1" x14ac:dyDescent="0.35">
      <c r="A11" s="64"/>
      <c r="B11" s="207"/>
      <c r="C11" s="195" t="s">
        <v>89</v>
      </c>
      <c r="D11" s="196">
        <f>SUM(D9:D10)</f>
        <v>40283.630000000005</v>
      </c>
      <c r="E11" s="196">
        <f>SUM(E9:E10)</f>
        <v>0</v>
      </c>
      <c r="F11" s="196">
        <f>SUM(F9:F10)</f>
        <v>18776.150000000001</v>
      </c>
      <c r="G11" s="196">
        <f>SUM(G9:G10)</f>
        <v>21507.480000000003</v>
      </c>
      <c r="H11" s="197">
        <f>SUM(H9:H10)</f>
        <v>1877.67</v>
      </c>
      <c r="I11" s="93"/>
    </row>
    <row r="12" spans="1:9" ht="15" thickTop="1" x14ac:dyDescent="0.3">
      <c r="B12" s="94"/>
      <c r="C12" s="94"/>
      <c r="D12" s="94"/>
      <c r="E12" s="94"/>
      <c r="F12" s="94"/>
      <c r="G12" s="94"/>
      <c r="H12" s="94"/>
    </row>
    <row r="14" spans="1:9" x14ac:dyDescent="0.3">
      <c r="C14" s="95" t="s">
        <v>90</v>
      </c>
      <c r="D14" s="95"/>
      <c r="E14" s="95" t="s">
        <v>91</v>
      </c>
      <c r="F14" s="95"/>
      <c r="G14" s="443" t="s">
        <v>122</v>
      </c>
      <c r="H14" s="443"/>
    </row>
    <row r="15" spans="1:9" ht="34.799999999999997" customHeight="1" x14ac:dyDescent="0.3">
      <c r="C15" s="97" t="s">
        <v>74</v>
      </c>
      <c r="D15" s="98"/>
      <c r="E15" s="97" t="s">
        <v>75</v>
      </c>
      <c r="F15" s="98"/>
      <c r="G15" s="470" t="s">
        <v>76</v>
      </c>
      <c r="H15" s="470"/>
    </row>
    <row r="30" spans="1:9" ht="16.2" customHeight="1" x14ac:dyDescent="0.3"/>
    <row r="31" spans="1:9" x14ac:dyDescent="0.3">
      <c r="A31" s="64"/>
      <c r="B31" s="103"/>
      <c r="C31" s="103"/>
      <c r="D31" s="103"/>
      <c r="E31" s="103"/>
      <c r="F31" s="103"/>
      <c r="G31" s="103"/>
      <c r="H31" s="103"/>
      <c r="I31" s="64"/>
    </row>
  </sheetData>
  <mergeCells count="4">
    <mergeCell ref="B2:D3"/>
    <mergeCell ref="B5:H5"/>
    <mergeCell ref="G14:H14"/>
    <mergeCell ref="G15:H15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showGridLines="0" showOutlineSymbols="0" workbookViewId="0">
      <selection activeCell="H17" sqref="H17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420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131689312.19</v>
      </c>
      <c r="E10" s="374">
        <v>251961.99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21546160.43</v>
      </c>
      <c r="E11" s="378">
        <v>943322.99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166256.1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12402377.08</v>
      </c>
      <c r="E13" s="378">
        <v>5778053.7999999998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60362446.5</v>
      </c>
      <c r="E14" s="378">
        <v>57960691.18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34810588.659999996</v>
      </c>
      <c r="E15" s="378">
        <v>13843615.869999999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120562.88</v>
      </c>
      <c r="E16" s="378">
        <v>13541.69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18186701.140000001</v>
      </c>
      <c r="E17" s="378">
        <v>19506228.850000001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677154.99</v>
      </c>
      <c r="E18" s="378">
        <v>1560300.84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10591082.68</v>
      </c>
      <c r="E19" s="383">
        <v>44114680.469999999</v>
      </c>
      <c r="F19" s="64"/>
    </row>
    <row r="20" spans="1:6" ht="15.6" x14ac:dyDescent="0.3">
      <c r="A20" s="64"/>
      <c r="B20" s="384"/>
      <c r="C20" s="385" t="s">
        <v>689</v>
      </c>
      <c r="D20" s="386">
        <v>1437858.93</v>
      </c>
      <c r="E20" s="387">
        <v>1634916.89</v>
      </c>
      <c r="F20" s="64"/>
    </row>
    <row r="21" spans="1:6" ht="15.6" x14ac:dyDescent="0.3">
      <c r="A21" s="64"/>
      <c r="B21" s="384"/>
      <c r="C21" s="385" t="s">
        <v>690</v>
      </c>
      <c r="D21" s="386">
        <v>2228934.83</v>
      </c>
      <c r="E21" s="387">
        <v>1494458.19</v>
      </c>
      <c r="F21" s="64"/>
    </row>
    <row r="22" spans="1:6" ht="15.6" x14ac:dyDescent="0.3">
      <c r="A22" s="64"/>
      <c r="B22" s="384"/>
      <c r="C22" s="385" t="s">
        <v>691</v>
      </c>
      <c r="D22" s="386">
        <v>3924965.55</v>
      </c>
      <c r="E22" s="387">
        <v>484585.67</v>
      </c>
      <c r="F22" s="64"/>
    </row>
    <row r="23" spans="1:6" ht="15.6" x14ac:dyDescent="0.3">
      <c r="A23" s="64"/>
      <c r="B23" s="384"/>
      <c r="C23" s="385" t="s">
        <v>692</v>
      </c>
      <c r="D23" s="386">
        <v>588933.68000000005</v>
      </c>
      <c r="E23" s="387">
        <v>8130</v>
      </c>
      <c r="F23" s="64"/>
    </row>
    <row r="24" spans="1:6" ht="15.6" x14ac:dyDescent="0.3">
      <c r="A24" s="64"/>
      <c r="B24" s="384"/>
      <c r="C24" s="385" t="s">
        <v>693</v>
      </c>
      <c r="D24" s="386">
        <v>395572.93</v>
      </c>
      <c r="E24" s="387">
        <v>18232332.030000001</v>
      </c>
      <c r="F24" s="64"/>
    </row>
    <row r="25" spans="1:6" ht="15.6" x14ac:dyDescent="0.3">
      <c r="A25" s="64"/>
      <c r="B25" s="388"/>
      <c r="C25" s="389" t="s">
        <v>694</v>
      </c>
      <c r="D25" s="390">
        <v>2014816.76</v>
      </c>
      <c r="E25" s="391">
        <v>22260257.690000001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196960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3834712.93</v>
      </c>
      <c r="E30" s="395">
        <v>71664367.75</v>
      </c>
      <c r="F30" s="64"/>
    </row>
    <row r="31" spans="1:6" s="102" customFormat="1" ht="27" customHeight="1" thickBot="1" x14ac:dyDescent="0.35">
      <c r="A31" s="363"/>
      <c r="B31" s="396" t="s">
        <v>700</v>
      </c>
      <c r="C31" s="397"/>
      <c r="D31" s="398">
        <v>294584315.57999998</v>
      </c>
      <c r="E31" s="399">
        <v>215636765.43000001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7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workbookViewId="0">
      <selection activeCell="G13" sqref="G13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421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12343788.41</v>
      </c>
      <c r="E15" s="378">
        <v>1797794.63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0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7703982.9500000002</v>
      </c>
      <c r="E19" s="383">
        <v>9976606.4800000004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7703982.9500000002</v>
      </c>
      <c r="E25" s="391">
        <v>9976606.4800000004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26197357.199999999</v>
      </c>
      <c r="E28" s="378">
        <v>5028273.09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1608852.01</v>
      </c>
      <c r="E30" s="395">
        <v>804727.48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47853980.57</v>
      </c>
      <c r="E31" s="399">
        <v>17607401.68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workbookViewId="0">
      <selection activeCell="G13" sqref="G13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615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0</v>
      </c>
      <c r="E15" s="378">
        <v>0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0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0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0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249379.06</v>
      </c>
      <c r="E30" s="395">
        <v>11636.02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249379.06</v>
      </c>
      <c r="E31" s="399">
        <v>11636.02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showGridLines="0" showOutlineSymbols="0" workbookViewId="0">
      <selection activeCell="H10" sqref="H10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422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31515.42</v>
      </c>
      <c r="E15" s="378">
        <v>43084.41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0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13986088.210000001</v>
      </c>
      <c r="E19" s="383">
        <v>123473662.59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13986088.210000001</v>
      </c>
      <c r="E25" s="391">
        <v>123473662.59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197711878.58000001</v>
      </c>
      <c r="E26" s="378">
        <v>145751170.56999999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20281000.170000002</v>
      </c>
      <c r="E30" s="395">
        <v>429077366.36000001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232010482.38</v>
      </c>
      <c r="E31" s="399">
        <v>698345283.92999995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showOutlineSymbols="0" workbookViewId="0">
      <selection activeCell="I11" sqref="I11"/>
    </sheetView>
  </sheetViews>
  <sheetFormatPr defaultColWidth="9.109375" defaultRowHeight="14.4" x14ac:dyDescent="0.3"/>
  <cols>
    <col min="1" max="1" width="2.6640625" style="67" customWidth="1"/>
    <col min="2" max="2" width="3.77734375" style="67" customWidth="1"/>
    <col min="3" max="3" width="31.109375" style="67" customWidth="1"/>
    <col min="4" max="4" width="25" style="67" customWidth="1"/>
    <col min="5" max="5" width="24.44140625" style="67" customWidth="1"/>
    <col min="6" max="6" width="4.5546875" style="67" customWidth="1"/>
    <col min="7" max="16384" width="9.109375" style="67"/>
  </cols>
  <sheetData>
    <row r="2" spans="1:6" ht="15.6" customHeight="1" x14ac:dyDescent="0.3">
      <c r="A2" s="64"/>
      <c r="B2" s="494" t="s">
        <v>423</v>
      </c>
      <c r="C2" s="494"/>
      <c r="D2" s="64"/>
      <c r="E2" s="66"/>
      <c r="F2" s="64"/>
    </row>
    <row r="3" spans="1:6" x14ac:dyDescent="0.3">
      <c r="A3" s="64"/>
      <c r="B3" s="494"/>
      <c r="C3" s="494"/>
      <c r="D3" s="64"/>
      <c r="E3" s="66"/>
      <c r="F3" s="64"/>
    </row>
    <row r="4" spans="1:6" x14ac:dyDescent="0.3">
      <c r="A4" s="64"/>
      <c r="B4" s="64"/>
      <c r="C4" s="64"/>
      <c r="D4" s="64"/>
      <c r="E4" s="64"/>
      <c r="F4" s="64"/>
    </row>
    <row r="5" spans="1:6" ht="35.4" customHeight="1" x14ac:dyDescent="0.3">
      <c r="A5" s="64"/>
      <c r="B5" s="474" t="s">
        <v>674</v>
      </c>
      <c r="C5" s="474"/>
      <c r="D5" s="474"/>
      <c r="E5" s="474"/>
      <c r="F5" s="64"/>
    </row>
    <row r="6" spans="1:6" ht="1.2" customHeight="1" thickBot="1" x14ac:dyDescent="0.35">
      <c r="A6" s="64"/>
      <c r="B6" s="68"/>
      <c r="C6" s="68"/>
      <c r="D6" s="68"/>
      <c r="E6" s="66" t="s">
        <v>115</v>
      </c>
      <c r="F6" s="64"/>
    </row>
    <row r="7" spans="1:6" s="102" customFormat="1" ht="28.2" thickTop="1" x14ac:dyDescent="0.3">
      <c r="A7" s="363"/>
      <c r="B7" s="495" t="s">
        <v>78</v>
      </c>
      <c r="C7" s="497" t="s">
        <v>94</v>
      </c>
      <c r="D7" s="364" t="s">
        <v>675</v>
      </c>
      <c r="E7" s="365" t="s">
        <v>676</v>
      </c>
      <c r="F7" s="363"/>
    </row>
    <row r="8" spans="1:6" s="102" customFormat="1" ht="28.2" thickBot="1" x14ac:dyDescent="0.35">
      <c r="A8" s="363"/>
      <c r="B8" s="496"/>
      <c r="C8" s="498"/>
      <c r="D8" s="366" t="s">
        <v>677</v>
      </c>
      <c r="E8" s="367" t="s">
        <v>678</v>
      </c>
      <c r="F8" s="363"/>
    </row>
    <row r="9" spans="1:6" ht="10.8" customHeight="1" thickBot="1" x14ac:dyDescent="0.35">
      <c r="A9" s="64"/>
      <c r="B9" s="368">
        <v>1</v>
      </c>
      <c r="C9" s="369">
        <v>2</v>
      </c>
      <c r="D9" s="369">
        <v>3</v>
      </c>
      <c r="E9" s="370">
        <v>4</v>
      </c>
      <c r="F9" s="64"/>
    </row>
    <row r="10" spans="1:6" ht="15.6" x14ac:dyDescent="0.3">
      <c r="A10" s="64"/>
      <c r="B10" s="371">
        <v>1</v>
      </c>
      <c r="C10" s="372" t="s">
        <v>679</v>
      </c>
      <c r="D10" s="373">
        <v>0</v>
      </c>
      <c r="E10" s="374">
        <v>0</v>
      </c>
      <c r="F10" s="64"/>
    </row>
    <row r="11" spans="1:6" ht="43.2" x14ac:dyDescent="0.3">
      <c r="A11" s="64"/>
      <c r="B11" s="375">
        <v>2</v>
      </c>
      <c r="C11" s="376" t="s">
        <v>680</v>
      </c>
      <c r="D11" s="377">
        <v>0</v>
      </c>
      <c r="E11" s="378">
        <v>0</v>
      </c>
      <c r="F11" s="64"/>
    </row>
    <row r="12" spans="1:6" ht="15.6" x14ac:dyDescent="0.3">
      <c r="A12" s="64"/>
      <c r="B12" s="375">
        <v>3</v>
      </c>
      <c r="C12" s="376" t="s">
        <v>681</v>
      </c>
      <c r="D12" s="377">
        <v>0</v>
      </c>
      <c r="E12" s="378">
        <v>0</v>
      </c>
      <c r="F12" s="64"/>
    </row>
    <row r="13" spans="1:6" ht="28.8" x14ac:dyDescent="0.3">
      <c r="A13" s="64"/>
      <c r="B13" s="375">
        <v>4</v>
      </c>
      <c r="C13" s="376" t="s">
        <v>682</v>
      </c>
      <c r="D13" s="377">
        <v>0</v>
      </c>
      <c r="E13" s="378">
        <v>0</v>
      </c>
      <c r="F13" s="64"/>
    </row>
    <row r="14" spans="1:6" ht="15.6" x14ac:dyDescent="0.3">
      <c r="A14" s="64"/>
      <c r="B14" s="375">
        <v>5</v>
      </c>
      <c r="C14" s="376" t="s">
        <v>683</v>
      </c>
      <c r="D14" s="377">
        <v>0</v>
      </c>
      <c r="E14" s="378">
        <v>0</v>
      </c>
      <c r="F14" s="64"/>
    </row>
    <row r="15" spans="1:6" ht="15.6" x14ac:dyDescent="0.3">
      <c r="A15" s="64"/>
      <c r="B15" s="375">
        <v>6</v>
      </c>
      <c r="C15" s="376" t="s">
        <v>684</v>
      </c>
      <c r="D15" s="377">
        <v>343517.77</v>
      </c>
      <c r="E15" s="378">
        <v>187208.15</v>
      </c>
      <c r="F15" s="64"/>
    </row>
    <row r="16" spans="1:6" ht="15.6" x14ac:dyDescent="0.3">
      <c r="A16" s="64"/>
      <c r="B16" s="375">
        <v>7</v>
      </c>
      <c r="C16" s="376" t="s">
        <v>685</v>
      </c>
      <c r="D16" s="377">
        <v>0</v>
      </c>
      <c r="E16" s="378">
        <v>0</v>
      </c>
      <c r="F16" s="64"/>
    </row>
    <row r="17" spans="1:6" ht="43.2" x14ac:dyDescent="0.3">
      <c r="A17" s="64"/>
      <c r="B17" s="375">
        <v>8</v>
      </c>
      <c r="C17" s="376" t="s">
        <v>686</v>
      </c>
      <c r="D17" s="377">
        <v>0</v>
      </c>
      <c r="E17" s="378">
        <v>0</v>
      </c>
      <c r="F17" s="64"/>
    </row>
    <row r="18" spans="1:6" ht="15.6" x14ac:dyDescent="0.3">
      <c r="A18" s="64"/>
      <c r="B18" s="375">
        <v>9</v>
      </c>
      <c r="C18" s="379" t="s">
        <v>687</v>
      </c>
      <c r="D18" s="377">
        <v>0</v>
      </c>
      <c r="E18" s="378">
        <v>0</v>
      </c>
      <c r="F18" s="64"/>
    </row>
    <row r="19" spans="1:6" ht="15.6" x14ac:dyDescent="0.3">
      <c r="A19" s="64"/>
      <c r="B19" s="380">
        <v>10</v>
      </c>
      <c r="C19" s="381" t="s">
        <v>688</v>
      </c>
      <c r="D19" s="382">
        <v>13823.63</v>
      </c>
      <c r="E19" s="383">
        <v>0</v>
      </c>
      <c r="F19" s="64"/>
    </row>
    <row r="20" spans="1:6" ht="15.6" x14ac:dyDescent="0.3">
      <c r="A20" s="64"/>
      <c r="B20" s="384"/>
      <c r="C20" s="385" t="s">
        <v>689</v>
      </c>
      <c r="D20" s="386">
        <v>0</v>
      </c>
      <c r="E20" s="387">
        <v>0</v>
      </c>
      <c r="F20" s="64"/>
    </row>
    <row r="21" spans="1:6" ht="15.6" x14ac:dyDescent="0.3">
      <c r="A21" s="64"/>
      <c r="B21" s="384"/>
      <c r="C21" s="385" t="s">
        <v>690</v>
      </c>
      <c r="D21" s="386">
        <v>0</v>
      </c>
      <c r="E21" s="387">
        <v>0</v>
      </c>
      <c r="F21" s="64"/>
    </row>
    <row r="22" spans="1:6" ht="15.6" x14ac:dyDescent="0.3">
      <c r="A22" s="64"/>
      <c r="B22" s="384"/>
      <c r="C22" s="385" t="s">
        <v>691</v>
      </c>
      <c r="D22" s="386">
        <v>0</v>
      </c>
      <c r="E22" s="387">
        <v>0</v>
      </c>
      <c r="F22" s="64"/>
    </row>
    <row r="23" spans="1:6" ht="15.6" x14ac:dyDescent="0.3">
      <c r="A23" s="64"/>
      <c r="B23" s="384"/>
      <c r="C23" s="385" t="s">
        <v>692</v>
      </c>
      <c r="D23" s="386">
        <v>0</v>
      </c>
      <c r="E23" s="387">
        <v>0</v>
      </c>
      <c r="F23" s="64"/>
    </row>
    <row r="24" spans="1:6" ht="15.6" x14ac:dyDescent="0.3">
      <c r="A24" s="64"/>
      <c r="B24" s="384"/>
      <c r="C24" s="385" t="s">
        <v>693</v>
      </c>
      <c r="D24" s="386">
        <v>0</v>
      </c>
      <c r="E24" s="387">
        <v>0</v>
      </c>
      <c r="F24" s="64"/>
    </row>
    <row r="25" spans="1:6" ht="15.6" x14ac:dyDescent="0.3">
      <c r="A25" s="64"/>
      <c r="B25" s="388"/>
      <c r="C25" s="389" t="s">
        <v>694</v>
      </c>
      <c r="D25" s="390">
        <v>13823.63</v>
      </c>
      <c r="E25" s="391">
        <v>0</v>
      </c>
      <c r="F25" s="64"/>
    </row>
    <row r="26" spans="1:6" ht="28.8" x14ac:dyDescent="0.3">
      <c r="A26" s="64"/>
      <c r="B26" s="375">
        <v>11</v>
      </c>
      <c r="C26" s="376" t="s">
        <v>695</v>
      </c>
      <c r="D26" s="377">
        <v>0</v>
      </c>
      <c r="E26" s="378">
        <v>0</v>
      </c>
      <c r="F26" s="64"/>
    </row>
    <row r="27" spans="1:6" ht="15.6" x14ac:dyDescent="0.3">
      <c r="A27" s="64"/>
      <c r="B27" s="375">
        <v>12</v>
      </c>
      <c r="C27" s="376" t="s">
        <v>696</v>
      </c>
      <c r="D27" s="377">
        <v>0</v>
      </c>
      <c r="E27" s="378">
        <v>0</v>
      </c>
      <c r="F27" s="64"/>
    </row>
    <row r="28" spans="1:6" ht="28.8" x14ac:dyDescent="0.3">
      <c r="A28" s="64"/>
      <c r="B28" s="375">
        <v>13</v>
      </c>
      <c r="C28" s="376" t="s">
        <v>697</v>
      </c>
      <c r="D28" s="377">
        <v>0</v>
      </c>
      <c r="E28" s="378">
        <v>0</v>
      </c>
      <c r="F28" s="64"/>
    </row>
    <row r="29" spans="1:6" ht="15.6" x14ac:dyDescent="0.3">
      <c r="A29" s="64"/>
      <c r="B29" s="375">
        <v>14</v>
      </c>
      <c r="C29" s="376" t="s">
        <v>698</v>
      </c>
      <c r="D29" s="377">
        <v>0</v>
      </c>
      <c r="E29" s="378">
        <v>0</v>
      </c>
      <c r="F29" s="64"/>
    </row>
    <row r="30" spans="1:6" ht="16.2" thickBot="1" x14ac:dyDescent="0.35">
      <c r="A30" s="64"/>
      <c r="B30" s="392">
        <v>15</v>
      </c>
      <c r="C30" s="393" t="s">
        <v>699</v>
      </c>
      <c r="D30" s="394">
        <v>2685</v>
      </c>
      <c r="E30" s="395">
        <v>617.55999999999995</v>
      </c>
      <c r="F30" s="64"/>
    </row>
    <row r="31" spans="1:6" s="102" customFormat="1" ht="16.2" thickBot="1" x14ac:dyDescent="0.35">
      <c r="A31" s="363"/>
      <c r="B31" s="396" t="s">
        <v>700</v>
      </c>
      <c r="C31" s="397"/>
      <c r="D31" s="398">
        <v>360026.4</v>
      </c>
      <c r="E31" s="399">
        <v>187825.71</v>
      </c>
      <c r="F31" s="363"/>
    </row>
    <row r="32" spans="1:6" ht="3.6" customHeight="1" thickTop="1" x14ac:dyDescent="0.3">
      <c r="A32" s="64"/>
      <c r="B32" s="103"/>
      <c r="C32" s="103"/>
      <c r="D32" s="103"/>
      <c r="E32" s="103"/>
      <c r="F32" s="64"/>
    </row>
    <row r="33" spans="1:6" x14ac:dyDescent="0.3">
      <c r="A33" s="64"/>
      <c r="B33" s="400" t="s">
        <v>701</v>
      </c>
      <c r="C33" s="401"/>
      <c r="D33" s="401"/>
      <c r="E33" s="401"/>
      <c r="F33" s="64"/>
    </row>
    <row r="34" spans="1:6" x14ac:dyDescent="0.3">
      <c r="A34" s="64"/>
      <c r="B34" s="103"/>
      <c r="C34" s="103"/>
      <c r="D34" s="103"/>
      <c r="E34" s="103"/>
      <c r="F34" s="64"/>
    </row>
    <row r="37" spans="1:6" ht="19.2" customHeight="1" x14ac:dyDescent="0.3">
      <c r="C37" s="96" t="s">
        <v>702</v>
      </c>
      <c r="D37" s="96" t="s">
        <v>703</v>
      </c>
      <c r="E37" s="96" t="s">
        <v>704</v>
      </c>
    </row>
    <row r="38" spans="1:6" ht="52.8" customHeight="1" x14ac:dyDescent="0.3">
      <c r="C38" s="247" t="s">
        <v>74</v>
      </c>
      <c r="D38" s="98" t="s">
        <v>75</v>
      </c>
      <c r="E38" s="247" t="s">
        <v>76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94</vt:i4>
      </vt:variant>
      <vt:variant>
        <vt:lpstr>Zakresy nazwane</vt:lpstr>
      </vt:variant>
      <vt:variant>
        <vt:i4>83</vt:i4>
      </vt:variant>
    </vt:vector>
  </HeadingPairs>
  <TitlesOfParts>
    <vt:vector size="177" baseType="lpstr">
      <vt:lpstr>TABELA 1 Majątek Miasta</vt:lpstr>
      <vt:lpstr>WykresDynamika</vt:lpstr>
      <vt:lpstr>WykresStruktura</vt:lpstr>
      <vt:lpstr>TABELA 3 Zestawienie Zbiorcze</vt:lpstr>
      <vt:lpstr>TABELA 2 MAJ.PL.Sł.ZDROWIA</vt:lpstr>
      <vt:lpstr>TABELA 4 Wart.maj.na1 mieszk</vt:lpstr>
      <vt:lpstr>Tab3 Pl.Oświaty i Wych.</vt:lpstr>
      <vt:lpstr>Tab5 Pl.Oświaty i Wych.</vt:lpstr>
      <vt:lpstr>Tab6 Pl.Oświaty i Wych.</vt:lpstr>
      <vt:lpstr>Tab3 Przedszkola</vt:lpstr>
      <vt:lpstr>Tab3 Sz.Podstawowe</vt:lpstr>
      <vt:lpstr>Tab5 Sz.Podstawowe</vt:lpstr>
      <vt:lpstr>Tab6 Sz.Podstawowe</vt:lpstr>
      <vt:lpstr>Tab3 Sz.ponadpodstawowe</vt:lpstr>
      <vt:lpstr>Tab5 Sz.ponadpodstawowe</vt:lpstr>
      <vt:lpstr>Tab3 Poz.jed.oświat.</vt:lpstr>
      <vt:lpstr>Tab5 Poz.jed.oświat.</vt:lpstr>
      <vt:lpstr>Tab6 Poz.jed.oświat.</vt:lpstr>
      <vt:lpstr>Tab3 Pl.op.społ.</vt:lpstr>
      <vt:lpstr>Tab5 Pl.op.społ.</vt:lpstr>
      <vt:lpstr>Tab6 Pl.op.społ.</vt:lpstr>
      <vt:lpstr>Tab3 CAPZ</vt:lpstr>
      <vt:lpstr>Tab3 MOPS</vt:lpstr>
      <vt:lpstr>Tab5 MOPS</vt:lpstr>
      <vt:lpstr>Tab3 POWtI</vt:lpstr>
      <vt:lpstr>Tab3 PO</vt:lpstr>
      <vt:lpstr>Tab3 DPS</vt:lpstr>
      <vt:lpstr>Tab5 DPS</vt:lpstr>
      <vt:lpstr>Tab6 DPS</vt:lpstr>
      <vt:lpstr>Tab3 Poz.Jed.Budzet.</vt:lpstr>
      <vt:lpstr>Tab5 Poz.Jed.Budżet.</vt:lpstr>
      <vt:lpstr>Tab6 Poz.Jed.Budżet.</vt:lpstr>
      <vt:lpstr>Tab3 CŚS</vt:lpstr>
      <vt:lpstr>Tab3 CUW</vt:lpstr>
      <vt:lpstr>Tab3 ŁOG</vt:lpstr>
      <vt:lpstr>Tab3 MPU</vt:lpstr>
      <vt:lpstr>Tab3 MZŻ</vt:lpstr>
      <vt:lpstr>Tab3 MOSiR</vt:lpstr>
      <vt:lpstr>Tab5 MOSiR</vt:lpstr>
      <vt:lpstr>Tab6 MOSiR</vt:lpstr>
      <vt:lpstr>Tab3 PUP</vt:lpstr>
      <vt:lpstr>Tab5 PUP</vt:lpstr>
      <vt:lpstr>Tab3 SdZ</vt:lpstr>
      <vt:lpstr>Tab3 SM</vt:lpstr>
      <vt:lpstr>Tab3 UMŁ</vt:lpstr>
      <vt:lpstr>Tab5 UMŁ</vt:lpstr>
      <vt:lpstr>Tab6 UMŁ</vt:lpstr>
      <vt:lpstr>Tab7 udziały UMŁ</vt:lpstr>
      <vt:lpstr>Tab8 udziały UMŁ</vt:lpstr>
      <vt:lpstr>Tab3 ZDiT</vt:lpstr>
      <vt:lpstr>Tab5 ZDiT</vt:lpstr>
      <vt:lpstr>Tab6 ZDiT</vt:lpstr>
      <vt:lpstr>Tab3 ZGO</vt:lpstr>
      <vt:lpstr>Tab3 ZIM</vt:lpstr>
      <vt:lpstr>Tab3 ZLM</vt:lpstr>
      <vt:lpstr>Tab5 ZLM</vt:lpstr>
      <vt:lpstr>Tab6 ZLM</vt:lpstr>
      <vt:lpstr>Tab3 ZZM</vt:lpstr>
      <vt:lpstr>Tab6 ZZM</vt:lpstr>
      <vt:lpstr>Tab3 ŁZUK</vt:lpstr>
      <vt:lpstr>Tab3 Instytucje Kultury</vt:lpstr>
      <vt:lpstr>Tab3 DiOK</vt:lpstr>
      <vt:lpstr>Tab3 Muzea</vt:lpstr>
      <vt:lpstr>Tab3 Bibl</vt:lpstr>
      <vt:lpstr>Tab3 Teat</vt:lpstr>
      <vt:lpstr>Tab3 Galer</vt:lpstr>
      <vt:lpstr>Tab3 PIK</vt:lpstr>
      <vt:lpstr>Tab3 maj.wł.Instytucji Kultury</vt:lpstr>
      <vt:lpstr>Tab3 maj.wł Galeria</vt:lpstr>
      <vt:lpstr>Tab3 maj.wł Biblio</vt:lpstr>
      <vt:lpstr>Tab3 maj.wł DK</vt:lpstr>
      <vt:lpstr>Tab3 maj.wł Muzea</vt:lpstr>
      <vt:lpstr>Tab3 maj.wł Teatry</vt:lpstr>
      <vt:lpstr>Tab3 maj.wł PIK</vt:lpstr>
      <vt:lpstr>Tab3 maj.wł inLodz</vt:lpstr>
      <vt:lpstr>Tab3 maj.wł ŁCW</vt:lpstr>
      <vt:lpstr>Tab9 dochody ogółem</vt:lpstr>
      <vt:lpstr>Tab9 Przedszkola</vt:lpstr>
      <vt:lpstr>Tab9 Sz.Podstawowe</vt:lpstr>
      <vt:lpstr>Tab9 Sz.ponadpodstawowe</vt:lpstr>
      <vt:lpstr>Tab9 PJO</vt:lpstr>
      <vt:lpstr>Tab9 MOPS</vt:lpstr>
      <vt:lpstr>Tab9 DPS</vt:lpstr>
      <vt:lpstr>Tab9 POWtI</vt:lpstr>
      <vt:lpstr>Tab9 PO</vt:lpstr>
      <vt:lpstr>Tab9 CUW</vt:lpstr>
      <vt:lpstr>Tab9 ŁOG</vt:lpstr>
      <vt:lpstr>Tab9 MZŻ</vt:lpstr>
      <vt:lpstr>Tab9 MOSiR</vt:lpstr>
      <vt:lpstr>Tab9 UMŁ</vt:lpstr>
      <vt:lpstr>Tab9 ZDiT</vt:lpstr>
      <vt:lpstr>Tab9 ZIM</vt:lpstr>
      <vt:lpstr>Tab9 ZLM</vt:lpstr>
      <vt:lpstr>Tab9 ZZM</vt:lpstr>
      <vt:lpstr>'Tab3 Bibl'!Obszar_wydruku</vt:lpstr>
      <vt:lpstr>'Tab3 CAPZ'!Obszar_wydruku</vt:lpstr>
      <vt:lpstr>'Tab3 CŚS'!Obszar_wydruku</vt:lpstr>
      <vt:lpstr>'Tab3 CUW'!Obszar_wydruku</vt:lpstr>
      <vt:lpstr>'Tab3 DiOK'!Obszar_wydruku</vt:lpstr>
      <vt:lpstr>'Tab3 DPS'!Obszar_wydruku</vt:lpstr>
      <vt:lpstr>'Tab3 Galer'!Obszar_wydruku</vt:lpstr>
      <vt:lpstr>'Tab3 Instytucje Kultury'!Obszar_wydruku</vt:lpstr>
      <vt:lpstr>'Tab3 ŁOG'!Obszar_wydruku</vt:lpstr>
      <vt:lpstr>'Tab3 ŁZUK'!Obszar_wydruku</vt:lpstr>
      <vt:lpstr>'Tab3 MOPS'!Obszar_wydruku</vt:lpstr>
      <vt:lpstr>'Tab3 MOSiR'!Obszar_wydruku</vt:lpstr>
      <vt:lpstr>'Tab3 MPU'!Obszar_wydruku</vt:lpstr>
      <vt:lpstr>'Tab3 Muzea'!Obszar_wydruku</vt:lpstr>
      <vt:lpstr>'Tab3 MZŻ'!Obszar_wydruku</vt:lpstr>
      <vt:lpstr>'Tab3 PIK'!Obszar_wydruku</vt:lpstr>
      <vt:lpstr>'Tab3 Pl.op.społ.'!Obszar_wydruku</vt:lpstr>
      <vt:lpstr>'Tab3 Pl.Oświaty i Wych.'!Obszar_wydruku</vt:lpstr>
      <vt:lpstr>'Tab3 PO'!Obszar_wydruku</vt:lpstr>
      <vt:lpstr>'Tab3 POWtI'!Obszar_wydruku</vt:lpstr>
      <vt:lpstr>'Tab3 Poz.Jed.Budzet.'!Obszar_wydruku</vt:lpstr>
      <vt:lpstr>'Tab3 Poz.jed.oświat.'!Obszar_wydruku</vt:lpstr>
      <vt:lpstr>'Tab3 Przedszkola'!Obszar_wydruku</vt:lpstr>
      <vt:lpstr>'Tab3 PUP'!Obszar_wydruku</vt:lpstr>
      <vt:lpstr>'Tab3 SdZ'!Obszar_wydruku</vt:lpstr>
      <vt:lpstr>'Tab3 SM'!Obszar_wydruku</vt:lpstr>
      <vt:lpstr>'Tab3 Sz.Podstawowe'!Obszar_wydruku</vt:lpstr>
      <vt:lpstr>'Tab3 Sz.ponadpodstawowe'!Obszar_wydruku</vt:lpstr>
      <vt:lpstr>'Tab3 Teat'!Obszar_wydruku</vt:lpstr>
      <vt:lpstr>'Tab3 UMŁ'!Obszar_wydruku</vt:lpstr>
      <vt:lpstr>'Tab3 ZDiT'!Obszar_wydruku</vt:lpstr>
      <vt:lpstr>'Tab3 ZGO'!Obszar_wydruku</vt:lpstr>
      <vt:lpstr>'Tab3 ZIM'!Obszar_wydruku</vt:lpstr>
      <vt:lpstr>'Tab3 ZLM'!Obszar_wydruku</vt:lpstr>
      <vt:lpstr>'Tab3 ZZM'!Obszar_wydruku</vt:lpstr>
      <vt:lpstr>'Tab5 DPS'!Obszar_wydruku</vt:lpstr>
      <vt:lpstr>'Tab5 MOPS'!Obszar_wydruku</vt:lpstr>
      <vt:lpstr>'Tab5 MOSiR'!Obszar_wydruku</vt:lpstr>
      <vt:lpstr>'Tab5 Pl.op.społ.'!Obszar_wydruku</vt:lpstr>
      <vt:lpstr>'Tab5 Pl.Oświaty i Wych.'!Obszar_wydruku</vt:lpstr>
      <vt:lpstr>'Tab5 Poz.Jed.Budżet.'!Obszar_wydruku</vt:lpstr>
      <vt:lpstr>'Tab5 Poz.jed.oświat.'!Obszar_wydruku</vt:lpstr>
      <vt:lpstr>'Tab5 PUP'!Obszar_wydruku</vt:lpstr>
      <vt:lpstr>'Tab5 Sz.Podstawowe'!Obszar_wydruku</vt:lpstr>
      <vt:lpstr>'Tab5 Sz.ponadpodstawowe'!Obszar_wydruku</vt:lpstr>
      <vt:lpstr>'Tab5 UMŁ'!Obszar_wydruku</vt:lpstr>
      <vt:lpstr>'Tab5 ZDiT'!Obszar_wydruku</vt:lpstr>
      <vt:lpstr>'Tab5 ZLM'!Obszar_wydruku</vt:lpstr>
      <vt:lpstr>'Tab6 DPS'!Obszar_wydruku</vt:lpstr>
      <vt:lpstr>'Tab6 MOSiR'!Obszar_wydruku</vt:lpstr>
      <vt:lpstr>'Tab6 Pl.op.społ.'!Obszar_wydruku</vt:lpstr>
      <vt:lpstr>'Tab6 Pl.Oświaty i Wych.'!Obszar_wydruku</vt:lpstr>
      <vt:lpstr>'Tab6 Poz.Jed.Budżet.'!Obszar_wydruku</vt:lpstr>
      <vt:lpstr>'Tab6 Poz.jed.oświat.'!Obszar_wydruku</vt:lpstr>
      <vt:lpstr>'Tab6 Sz.Podstawowe'!Obszar_wydruku</vt:lpstr>
      <vt:lpstr>'Tab6 UMŁ'!Obszar_wydruku</vt:lpstr>
      <vt:lpstr>'Tab6 ZDiT'!Obszar_wydruku</vt:lpstr>
      <vt:lpstr>'Tab6 ZLM'!Obszar_wydruku</vt:lpstr>
      <vt:lpstr>'Tab6 ZZM'!Obszar_wydruku</vt:lpstr>
      <vt:lpstr>'Tab7 udziały UMŁ'!Obszar_wydruku</vt:lpstr>
      <vt:lpstr>'Tab8 udziały UMŁ'!Obszar_wydruku</vt:lpstr>
      <vt:lpstr>'Tab9 CUW'!Obszar_wydruku</vt:lpstr>
      <vt:lpstr>'Tab9 dochody ogółem'!Obszar_wydruku</vt:lpstr>
      <vt:lpstr>'Tab9 DPS'!Obszar_wydruku</vt:lpstr>
      <vt:lpstr>'Tab9 ŁOG'!Obszar_wydruku</vt:lpstr>
      <vt:lpstr>'Tab9 MOPS'!Obszar_wydruku</vt:lpstr>
      <vt:lpstr>'Tab9 MOSiR'!Obszar_wydruku</vt:lpstr>
      <vt:lpstr>'Tab9 MZŻ'!Obszar_wydruku</vt:lpstr>
      <vt:lpstr>'Tab9 PJO'!Obszar_wydruku</vt:lpstr>
      <vt:lpstr>'Tab9 PO'!Obszar_wydruku</vt:lpstr>
      <vt:lpstr>'Tab9 POWtI'!Obszar_wydruku</vt:lpstr>
      <vt:lpstr>'Tab9 Przedszkola'!Obszar_wydruku</vt:lpstr>
      <vt:lpstr>'Tab9 Sz.Podstawowe'!Obszar_wydruku</vt:lpstr>
      <vt:lpstr>'Tab9 Sz.ponadpodstawowe'!Obszar_wydruku</vt:lpstr>
      <vt:lpstr>'Tab9 UMŁ'!Obszar_wydruku</vt:lpstr>
      <vt:lpstr>'Tab9 ZDiT'!Obszar_wydruku</vt:lpstr>
      <vt:lpstr>'Tab9 ZIM'!Obszar_wydruku</vt:lpstr>
      <vt:lpstr>'Tab9 ZLM'!Obszar_wydruku</vt:lpstr>
      <vt:lpstr>'Tab9 ZZM'!Obszar_wydruku</vt:lpstr>
      <vt:lpstr>'TABELA 1 Majątek Miasta'!Obszar_wydruku</vt:lpstr>
      <vt:lpstr>'TABELA 2 MAJ.PL.Sł.ZDROWIA'!Obszar_wydruku</vt:lpstr>
      <vt:lpstr>'TABELA 3 Zestawienie Zbiorcze'!Obszar_wydruku</vt:lpstr>
      <vt:lpstr>'TABELA 4 Wart.maj.na1 mieszk'!Obszar_wydruku</vt:lpstr>
    </vt:vector>
  </TitlesOfParts>
  <Company>Urząd Miasta Łodzi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gtomkowiak</dc:creator>
  <cp:lastModifiedBy>Tomasz Wilk</cp:lastModifiedBy>
  <dcterms:created xsi:type="dcterms:W3CDTF">2023-04-04T11:11:49Z</dcterms:created>
  <dcterms:modified xsi:type="dcterms:W3CDTF">2023-04-06T06:15:19Z</dcterms:modified>
</cp:coreProperties>
</file>