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295" windowHeight="6300" tabRatio="599" activeTab="0"/>
  </bookViews>
  <sheets>
    <sheet name="spraw." sheetId="1" r:id="rId1"/>
    <sheet name="Arkusz4" sheetId="2" r:id="rId2"/>
    <sheet name="Arkusz5" sheetId="3" r:id="rId3"/>
    <sheet name="Arkusz6" sheetId="4" r:id="rId4"/>
    <sheet name="Arkusz7" sheetId="5" r:id="rId5"/>
    <sheet name="Arkusz8" sheetId="6" r:id="rId6"/>
    <sheet name="Arkusz9" sheetId="7" r:id="rId7"/>
    <sheet name="Arkusz10" sheetId="8" r:id="rId8"/>
    <sheet name="Arkusz11" sheetId="9" r:id="rId9"/>
    <sheet name="Arkusz12" sheetId="10" r:id="rId10"/>
    <sheet name="Arkusz13" sheetId="11" r:id="rId11"/>
    <sheet name="Arkusz14" sheetId="12" r:id="rId12"/>
    <sheet name="Arkusz15" sheetId="13" r:id="rId13"/>
    <sheet name="Arkusz16" sheetId="14" r:id="rId14"/>
  </sheets>
  <definedNames/>
  <calcPr fullCalcOnLoad="1"/>
</workbook>
</file>

<file path=xl/sharedStrings.xml><?xml version="1.0" encoding="utf-8"?>
<sst xmlns="http://schemas.openxmlformats.org/spreadsheetml/2006/main" count="483" uniqueCount="154">
  <si>
    <t>w tym:</t>
  </si>
  <si>
    <t>Dochody gminy</t>
  </si>
  <si>
    <t>Dochody powiatu</t>
  </si>
  <si>
    <t>w zł</t>
  </si>
  <si>
    <t>Lp.</t>
  </si>
  <si>
    <t xml:space="preserve">         T r e ś ć</t>
  </si>
  <si>
    <t xml:space="preserve">  %    wyk.   </t>
  </si>
  <si>
    <t xml:space="preserve">  %                    wyk.   </t>
  </si>
  <si>
    <t>(4:3)</t>
  </si>
  <si>
    <t>(7:6)</t>
  </si>
  <si>
    <t>(10:9)</t>
  </si>
  <si>
    <t>Wpływy z podatków ustalanych i pobieranych na</t>
  </si>
  <si>
    <t xml:space="preserve"> podstawie odrębnych ustaw</t>
  </si>
  <si>
    <t>-</t>
  </si>
  <si>
    <t>a/ podatek rolny</t>
  </si>
  <si>
    <t>b/ podatek od nieruchomości</t>
  </si>
  <si>
    <t>c/ podatek od środków transportowych</t>
  </si>
  <si>
    <t xml:space="preserve">d/ podatek od spadków i darowizn </t>
  </si>
  <si>
    <t>e/ podatek opłacany w formie karty podatkowej</t>
  </si>
  <si>
    <t xml:space="preserve">    od działalności gospodarczej osób fizycznych</t>
  </si>
  <si>
    <t>f/ podatek od posiadania psów</t>
  </si>
  <si>
    <t>g/ podatek leśny</t>
  </si>
  <si>
    <t>Wpływy z opłat i inne wpływy</t>
  </si>
  <si>
    <t>a/ opłata skarbowa</t>
  </si>
  <si>
    <t xml:space="preserve">b/ opłata targowa </t>
  </si>
  <si>
    <t>c/ opłata eksploatacyjna</t>
  </si>
  <si>
    <t>d/ opłata za zezwolenia na sprzedaż alkoholu</t>
  </si>
  <si>
    <t xml:space="preserve">   określonych ustawą "Prawo o ruchu drogowym"</t>
  </si>
  <si>
    <t xml:space="preserve"> oraz wpływy z innych jednostek organizacyjnych</t>
  </si>
  <si>
    <t>a/ dochody  Wydz.Geodezji, Katastru i Inwentaryzacji</t>
  </si>
  <si>
    <t>b/ dochody  Wydziału  Gospodarowania   Majątkiem</t>
  </si>
  <si>
    <t>c/ dochody z najmu lokali użytowych strefy "0"</t>
  </si>
  <si>
    <t>Dochody z udziałów w podatkach stanowiących dochód</t>
  </si>
  <si>
    <t>budżetu państwa</t>
  </si>
  <si>
    <t>Pozostałe dochody</t>
  </si>
  <si>
    <t>a/ odsetki od środków na rachunkach bankowych</t>
  </si>
  <si>
    <t>b/ rozliczenia z lat ubiegłych</t>
  </si>
  <si>
    <t xml:space="preserve">c/ pozostałe </t>
  </si>
  <si>
    <t xml:space="preserve"> - odpłatność za usługi opiekuńcze</t>
  </si>
  <si>
    <t xml:space="preserve"> - odsetki od należności podatkowych i wpłat po terminie</t>
  </si>
  <si>
    <t>Subwencja  ogólna - gmina</t>
  </si>
  <si>
    <t>7a</t>
  </si>
  <si>
    <t>Subwencja ogólna - powiat</t>
  </si>
  <si>
    <t>Dotacje celowe na zadania własne</t>
  </si>
  <si>
    <t>Razem dochody własne gminy i powiatu</t>
  </si>
  <si>
    <t>Dotacje na realizację zadań wykonywanych na podstawie porozumień</t>
  </si>
  <si>
    <t xml:space="preserve"> - z organami administracji rządowej</t>
  </si>
  <si>
    <t xml:space="preserve"> - między jednostkami samorządu terytorialnego</t>
  </si>
  <si>
    <t xml:space="preserve"> - na Domy Pomocy Społecznej</t>
  </si>
  <si>
    <t xml:space="preserve"> - środki na obsługę zadań PFRON-u</t>
  </si>
  <si>
    <t xml:space="preserve"> - odsetki od spłat ratalnych z tytułu wykupu lokali mieszkalnych</t>
  </si>
  <si>
    <t xml:space="preserve">   określonych ustawą o transporcie drogowym</t>
  </si>
  <si>
    <t>Dochody realizowane przez komunalne  jednostki budżetowe</t>
  </si>
  <si>
    <t xml:space="preserve"> - inne</t>
  </si>
  <si>
    <t>Razem dochody gminy i powiatu - własne i z porozumień</t>
  </si>
  <si>
    <t xml:space="preserve">Dotacje na realizację zadań z zakresu administracji rządowej </t>
  </si>
  <si>
    <t>OGÓŁEM   DOCHODY</t>
  </si>
  <si>
    <t xml:space="preserve"> - spłata należności po zlikwidowanej Izbie Wytrzeźwień</t>
  </si>
  <si>
    <t xml:space="preserve">a/ udział gminy w podatku dochodowym od osób prawnych </t>
  </si>
  <si>
    <t xml:space="preserve">b/ udział powiatu w podatku dochodowym od osób prawnych </t>
  </si>
  <si>
    <t xml:space="preserve">c/ udział gminy w podatku dochodowym od osób fizycznych </t>
  </si>
  <si>
    <t xml:space="preserve">d/ udział powiatu w podatku dochodowym od osób fizycznych </t>
  </si>
  <si>
    <t>a/ dochody  Zarządu Dróg i Transportu</t>
  </si>
  <si>
    <t>a/ gospodarka odpadami komunalnymi w Łodzi</t>
  </si>
  <si>
    <t>b/ oczyszczanie ścieków w Łodzi</t>
  </si>
  <si>
    <t>b/ pozostałe</t>
  </si>
  <si>
    <t xml:space="preserve">      -</t>
  </si>
  <si>
    <t>h/ podatek od czynności cywilnoprawnych</t>
  </si>
  <si>
    <t>e/ inne wpływy</t>
  </si>
  <si>
    <t>f/ opłaty związane z wykonywaniem zadań własnych powiatu</t>
  </si>
  <si>
    <t>g/ opłaty związane z wykonywaniem zadań własnych gminy i powiatu</t>
  </si>
  <si>
    <t xml:space="preserve">i/ opłata produktowa </t>
  </si>
  <si>
    <t xml:space="preserve"> - dochody z tytułu udziału miasta w dochodach budżetu państwa</t>
  </si>
  <si>
    <t xml:space="preserve">I.Część oświatowa       </t>
  </si>
  <si>
    <t>a/ z Woj.Funduszu Ochrony Środowiska i Gospodarki Wodnej</t>
  </si>
  <si>
    <t xml:space="preserve">  w tym: odsetki</t>
  </si>
  <si>
    <t xml:space="preserve">    w tym: z tytułu opłat za korzystanie z transportu drogowego</t>
  </si>
  <si>
    <t>Dochody z majątku gminy</t>
  </si>
  <si>
    <t xml:space="preserve"> - zwroty pożyczek udzielonych przez MOPS   </t>
  </si>
  <si>
    <t>b/ z budżetu państwa na zadania własne gminy</t>
  </si>
  <si>
    <t>c/ z budżetu państwa na realiz.bieżących zadań własnych powiatów</t>
  </si>
  <si>
    <t xml:space="preserve"> - na dofinansowanie wypłat zasiłków okresowych z pomocy społecznej</t>
  </si>
  <si>
    <t xml:space="preserve"> I. Część oświatowa </t>
  </si>
  <si>
    <t>II. Część równoważąca</t>
  </si>
  <si>
    <t xml:space="preserve"> - na ośrodki pomocy społecznej </t>
  </si>
  <si>
    <t xml:space="preserve">zabudowy Łodzi - renowacja budynków przy ul.Nawrot 7" </t>
  </si>
  <si>
    <t>8.2</t>
  </si>
  <si>
    <t xml:space="preserve"> - wpłaty należności zlikwidowanych ZOZ-ów</t>
  </si>
  <si>
    <t xml:space="preserve"> - rozliczenie dotacji z budżetu państwa na realizację zadań zleconych</t>
  </si>
  <si>
    <t>Razem dochody własne bez środków pomocowych</t>
  </si>
  <si>
    <t>Łodzi dla bezrobotnych"</t>
  </si>
  <si>
    <t>8.1</t>
  </si>
  <si>
    <t>Razem środki pomocowe</t>
  </si>
  <si>
    <t>na 2006 rok</t>
  </si>
  <si>
    <t>2006 roku</t>
  </si>
  <si>
    <t>d/ czynsz dzierżawny od Łódzkiej Spółki Infrastrukturalnej</t>
  </si>
  <si>
    <t xml:space="preserve"> - środki z Funduszu Pracy dla powiatowych urzędów pracy</t>
  </si>
  <si>
    <t>komunikacyjnego Wojska Polskiego-Brzezińska "</t>
  </si>
  <si>
    <t>d/ z Ministerstwa  Sportu</t>
  </si>
  <si>
    <t xml:space="preserve">j/ wpływy z tytułu rekompensaty  utraconych dochodów </t>
  </si>
  <si>
    <t xml:space="preserve"> - na "Posiłek dla potrzebujących"</t>
  </si>
  <si>
    <t>kwalifikacji oczekiwanych na rynku pracy"</t>
  </si>
  <si>
    <t>a/ " Czas powrotów - powrót do czynnego życia zawodowego"</t>
  </si>
  <si>
    <t>b/ " Droga do kariery"</t>
  </si>
  <si>
    <t xml:space="preserve"> - zwroty dotacji wykorzystanych niezgodnie z przeznaczeniem </t>
  </si>
  <si>
    <t xml:space="preserve">   lub pobranych w nadmiernej wysokości</t>
  </si>
  <si>
    <t>Budżet                        po zmianach</t>
  </si>
  <si>
    <t xml:space="preserve"> współpracy w zakresie innowacji w regionie"</t>
  </si>
  <si>
    <t xml:space="preserve"> Al.Włókniarzy na odcinku od ul.Zgierskiej do ul.Pabianickiej "</t>
  </si>
  <si>
    <t xml:space="preserve">   w podatkach i opłatach lokalnych</t>
  </si>
  <si>
    <t xml:space="preserve">" elektronicznego urzędu" w Urzędzie Miasta Łodzi </t>
  </si>
  <si>
    <t xml:space="preserve"> - na na stypendia i zasiłki szkolne dla uczniów najuboższych</t>
  </si>
  <si>
    <t>1. Środki pochodzące z programu pomocy przedakcesyjnej  Unii Europejskiej</t>
  </si>
  <si>
    <t xml:space="preserve">Środki finansowe pochodzące ze źródeł zagranicznych nie podlegających </t>
  </si>
  <si>
    <t>zwrotowi</t>
  </si>
  <si>
    <t>2. Środki z EFRR  na realizację projektu "e-Łódź" - zakup i wdrożenie</t>
  </si>
  <si>
    <t xml:space="preserve">3. Środki z EFRR  na realizację projektu "Rewitalizacja wielkomiejskiej </t>
  </si>
  <si>
    <t>4. Środki z EFRR  na dofinansowanie projektu "Przebudowa drogi krajowej nr 1</t>
  </si>
  <si>
    <t>5. Środki z EFRR  na dofinansowanie projektu "Modernizacja ciągu</t>
  </si>
  <si>
    <t>Środki finansowe pochodzące z refundacji wydatków z lat ubiegłych</t>
  </si>
  <si>
    <t>na projekty</t>
  </si>
  <si>
    <t>1. Przebudowa ciągu komunikacyjnego ulic Limanowskiego - Aleksandrowska</t>
  </si>
  <si>
    <t xml:space="preserve">2. "e-Łódź" - zakup i wdrożenie "elektronicznego Urzędu" </t>
  </si>
  <si>
    <t>3. "Klaster Łódzki jako sieć współpracy w zakresie innowacji w regionie"</t>
  </si>
  <si>
    <t xml:space="preserve">    na odcinku od Al.Włókniarzy do ulicy Bielicowej</t>
  </si>
  <si>
    <t>udzielanych mieszkańcom m.Łodzi - "BUM"</t>
  </si>
  <si>
    <t xml:space="preserve">     Ośrodka Pomocy Społecznej"</t>
  </si>
  <si>
    <t xml:space="preserve">     Łodzi - modernizacja i zagospodarowanie kompleksu fabrycznego Geyera"</t>
  </si>
  <si>
    <t xml:space="preserve">  - wymiana z gminą Titel</t>
  </si>
  <si>
    <t>EMPATIA - Lokalna solidarność na rzecz równych szans "</t>
  </si>
  <si>
    <t>6. Środki z EFS  na dofinansowanie projektu "Partnerstwo na rzecz Rozwoju</t>
  </si>
  <si>
    <t>7. Środki z EFS na realizację projektu "Elektroniczny Obieg Dokumentów"</t>
  </si>
  <si>
    <t xml:space="preserve">8. Środki z EFS  na dofinansowanie projektu " Klaster łódzki jako sieć </t>
  </si>
  <si>
    <t>9. Środki z EFRR na dofinansowanie projektu "Baza usług medycznych</t>
  </si>
  <si>
    <t xml:space="preserve">10. Środki z EFS  na dofinansowanie projektu " Kultura i tradycja włókienniczej </t>
  </si>
  <si>
    <t>11. Środki z EFS  na realizację projektu "Nowa szansa dla Żaka"</t>
  </si>
  <si>
    <t>12. Środki z EFRR na dofin. pr. " System Informacji o Terenie dla miasta Łodzi "</t>
  </si>
  <si>
    <t>13. Środki z programu Unii Europejskiej "Socrates-Comenius-Akcja 1"</t>
  </si>
  <si>
    <t xml:space="preserve">15. Środki z EFS na realizację projektu "Przygotowanie dorosłych do osiągania </t>
  </si>
  <si>
    <t>16. Środki z EFS  na realizację projektu "Nowa szansa dla przyszłego Żaka II"</t>
  </si>
  <si>
    <t xml:space="preserve">17. Środki z EFRR  na realizację projektu " Kultura i tradycja włókienniczej </t>
  </si>
  <si>
    <t>18. Środki z EFS na realizację projektu "Szkolenie pracowników Miejskiego</t>
  </si>
  <si>
    <t xml:space="preserve">19. Środki PHARE 2002 na realizację projektów: </t>
  </si>
  <si>
    <t xml:space="preserve">20. Środki z Unii Europejskiej "Strategicze zarządzanie usługami komunalnymi" </t>
  </si>
  <si>
    <t>14. Środki PHARE 2003 Program "Wsparcie Na Modernizację Oferty Edukacyjnej"</t>
  </si>
  <si>
    <t>4. "Rewitalizacja wielkomiejskiej zabudowy Łodzi - renowacja budynków</t>
  </si>
  <si>
    <t xml:space="preserve">     przy ul. Nawrot 7" </t>
  </si>
  <si>
    <t>21. Środki z EFS  na realizację projektu "Kompas - nowy kierunek życia"</t>
  </si>
  <si>
    <t xml:space="preserve"> - zwrot niewykorzystanych środków na wydatki niewygasające</t>
  </si>
  <si>
    <t xml:space="preserve"> - odsetki od środków  PFRON-u do rozliczenia</t>
  </si>
  <si>
    <t>Wykonanie                    za 6 m-cy</t>
  </si>
  <si>
    <r>
      <t xml:space="preserve">Wykonanie dochodów  Miasta Łodzi za okres 1.01 -  30.06.2006 roku </t>
    </r>
    <r>
      <rPr>
        <b/>
        <sz val="33"/>
        <rFont val="Arial CE"/>
        <family val="2"/>
      </rPr>
      <t xml:space="preserve">                </t>
    </r>
  </si>
  <si>
    <t xml:space="preserve"> - na sfinansowanie wyprawki szkolnej dla uczniów klas I szkół podstawowych</t>
  </si>
  <si>
    <t xml:space="preserve"> - na na stypendia dla młodzieży wiejskiej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</si>
</sst>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0"/>
    </font>
    <font>
      <b/>
      <sz val="22"/>
      <name val="Arial CE"/>
      <family val="0"/>
    </font>
    <font>
      <b/>
      <sz val="16"/>
      <name val="Arial CE"/>
      <family val="0"/>
    </font>
    <font>
      <b/>
      <sz val="24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sz val="36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name val="Arial"/>
      <family val="2"/>
    </font>
    <font>
      <b/>
      <sz val="23"/>
      <name val="Arial CE"/>
      <family val="2"/>
    </font>
    <font>
      <b/>
      <sz val="23"/>
      <name val="Arial"/>
      <family val="2"/>
    </font>
    <font>
      <b/>
      <i/>
      <sz val="23"/>
      <name val="Arial CE"/>
      <family val="2"/>
    </font>
    <font>
      <b/>
      <sz val="35"/>
      <name val="Arial CE"/>
      <family val="2"/>
    </font>
    <font>
      <b/>
      <sz val="33"/>
      <name val="Arial CE"/>
      <family val="2"/>
    </font>
    <font>
      <b/>
      <sz val="26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5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0" fontId="15" fillId="0" borderId="8" xfId="0" applyFont="1" applyBorder="1" applyAlignment="1">
      <alignment/>
    </xf>
    <xf numFmtId="3" fontId="16" fillId="0" borderId="8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Continuous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0" xfId="0" applyNumberFormat="1" applyFont="1" applyBorder="1" applyAlignment="1">
      <alignment/>
    </xf>
    <xf numFmtId="3" fontId="16" fillId="0" borderId="4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/>
    </xf>
    <xf numFmtId="3" fontId="15" fillId="0" borderId="8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3" fontId="15" fillId="0" borderId="23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164" fontId="15" fillId="0" borderId="32" xfId="0" applyNumberFormat="1" applyFont="1" applyBorder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/>
    </xf>
    <xf numFmtId="3" fontId="17" fillId="0" borderId="4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/>
    </xf>
    <xf numFmtId="164" fontId="17" fillId="0" borderId="15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7" xfId="0" applyFont="1" applyBorder="1" applyAlignment="1">
      <alignment/>
    </xf>
    <xf numFmtId="3" fontId="17" fillId="0" borderId="14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7" fillId="0" borderId="27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8" xfId="0" applyNumberFormat="1" applyFont="1" applyBorder="1" applyAlignment="1">
      <alignment/>
    </xf>
    <xf numFmtId="165" fontId="17" fillId="0" borderId="12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/>
    </xf>
    <xf numFmtId="164" fontId="17" fillId="0" borderId="12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164" fontId="17" fillId="0" borderId="36" xfId="0" applyNumberFormat="1" applyFont="1" applyBorder="1" applyAlignment="1">
      <alignment/>
    </xf>
    <xf numFmtId="0" fontId="15" fillId="0" borderId="3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9" xfId="0" applyFont="1" applyBorder="1" applyAlignment="1">
      <alignment vertical="center"/>
    </xf>
    <xf numFmtId="3" fontId="15" fillId="0" borderId="4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5" fillId="0" borderId="37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164" fontId="20" fillId="0" borderId="42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3" fontId="15" fillId="0" borderId="14" xfId="0" applyNumberFormat="1" applyFont="1" applyBorder="1" applyAlignment="1">
      <alignment horizontal="right" vertical="center"/>
    </xf>
    <xf numFmtId="164" fontId="15" fillId="0" borderId="10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/>
    </xf>
    <xf numFmtId="164" fontId="15" fillId="0" borderId="32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/>
    </xf>
    <xf numFmtId="3" fontId="15" fillId="0" borderId="48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center"/>
    </xf>
    <xf numFmtId="3" fontId="15" fillId="0" borderId="49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 wrapText="1"/>
    </xf>
    <xf numFmtId="165" fontId="15" fillId="0" borderId="40" xfId="0" applyNumberFormat="1" applyFont="1" applyBorder="1" applyAlignment="1">
      <alignment horizontal="right" vertical="center"/>
    </xf>
    <xf numFmtId="164" fontId="15" fillId="0" borderId="10" xfId="0" applyNumberFormat="1" applyFont="1" applyBorder="1" applyAlignment="1">
      <alignment horizontal="right" vertical="center"/>
    </xf>
    <xf numFmtId="3" fontId="15" fillId="0" borderId="5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/>
    </xf>
    <xf numFmtId="3" fontId="15" fillId="0" borderId="4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3" fontId="15" fillId="0" borderId="51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64" fontId="15" fillId="0" borderId="15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8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3" fontId="15" fillId="0" borderId="52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5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 vertical="center"/>
    </xf>
    <xf numFmtId="3" fontId="15" fillId="0" borderId="50" xfId="0" applyNumberFormat="1" applyFont="1" applyBorder="1" applyAlignment="1">
      <alignment horizontal="right" vertical="center"/>
    </xf>
    <xf numFmtId="3" fontId="15" fillId="0" borderId="54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 vertical="top"/>
    </xf>
    <xf numFmtId="3" fontId="15" fillId="0" borderId="54" xfId="0" applyNumberFormat="1" applyFont="1" applyBorder="1" applyAlignment="1">
      <alignment horizontal="center"/>
    </xf>
    <xf numFmtId="164" fontId="15" fillId="0" borderId="2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X159"/>
  <sheetViews>
    <sheetView showGridLines="0" tabSelected="1" zoomScale="50" zoomScaleNormal="50" zoomScaleSheetLayoutView="50" workbookViewId="0" topLeftCell="C144">
      <selection activeCell="I141" sqref="I141"/>
    </sheetView>
  </sheetViews>
  <sheetFormatPr defaultColWidth="9.00390625" defaultRowHeight="12.75"/>
  <cols>
    <col min="1" max="1" width="9.75390625" style="0" customWidth="1"/>
    <col min="2" max="2" width="161.375" style="0" customWidth="1"/>
    <col min="3" max="3" width="31.875" style="0" customWidth="1"/>
    <col min="4" max="4" width="28.75390625" style="21" customWidth="1"/>
    <col min="5" max="5" width="14.25390625" style="0" customWidth="1"/>
    <col min="6" max="6" width="32.00390625" style="0" customWidth="1"/>
    <col min="7" max="7" width="28.125" style="0" customWidth="1"/>
    <col min="8" max="8" width="12.625" style="0" customWidth="1"/>
    <col min="9" max="9" width="29.75390625" style="0" customWidth="1"/>
    <col min="10" max="10" width="27.875" style="0" customWidth="1"/>
    <col min="11" max="11" width="14.875" style="0" customWidth="1"/>
    <col min="13" max="13" width="9.25390625" style="0" bestFit="1" customWidth="1"/>
  </cols>
  <sheetData>
    <row r="3" spans="1:11" ht="40.5" customHeight="1">
      <c r="A3" s="211" t="s">
        <v>151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4.5" customHeight="1">
      <c r="A5" s="210"/>
      <c r="B5" s="210"/>
      <c r="C5" s="210"/>
      <c r="D5" s="23" t="s">
        <v>0</v>
      </c>
      <c r="E5" s="23"/>
      <c r="F5" s="24" t="s">
        <v>1</v>
      </c>
      <c r="G5" s="25"/>
      <c r="H5" s="26"/>
      <c r="I5" s="24" t="s">
        <v>2</v>
      </c>
      <c r="J5" s="25"/>
      <c r="K5" s="22" t="s">
        <v>3</v>
      </c>
    </row>
    <row r="6" spans="1:11" ht="34.5" customHeight="1" thickBot="1">
      <c r="A6" s="149"/>
      <c r="B6" s="149"/>
      <c r="C6" s="149"/>
      <c r="D6" s="23"/>
      <c r="E6" s="23"/>
      <c r="F6" s="24"/>
      <c r="G6" s="25"/>
      <c r="H6" s="26"/>
      <c r="I6" s="24"/>
      <c r="J6" s="25"/>
      <c r="K6" s="22"/>
    </row>
    <row r="7" spans="1:11" ht="60" customHeight="1">
      <c r="A7" s="39" t="s">
        <v>4</v>
      </c>
      <c r="B7" s="40" t="s">
        <v>5</v>
      </c>
      <c r="C7" s="179" t="s">
        <v>106</v>
      </c>
      <c r="D7" s="58" t="s">
        <v>150</v>
      </c>
      <c r="E7" s="59" t="s">
        <v>6</v>
      </c>
      <c r="F7" s="179" t="s">
        <v>106</v>
      </c>
      <c r="G7" s="58" t="s">
        <v>150</v>
      </c>
      <c r="H7" s="59" t="s">
        <v>6</v>
      </c>
      <c r="I7" s="179" t="s">
        <v>106</v>
      </c>
      <c r="J7" s="58" t="s">
        <v>150</v>
      </c>
      <c r="K7" s="60" t="s">
        <v>7</v>
      </c>
    </row>
    <row r="8" spans="1:11" ht="27.75" customHeight="1">
      <c r="A8" s="41"/>
      <c r="B8" s="42"/>
      <c r="C8" s="43" t="s">
        <v>93</v>
      </c>
      <c r="D8" s="61" t="s">
        <v>94</v>
      </c>
      <c r="E8" s="62" t="s">
        <v>8</v>
      </c>
      <c r="F8" s="43" t="s">
        <v>93</v>
      </c>
      <c r="G8" s="61" t="s">
        <v>94</v>
      </c>
      <c r="H8" s="62" t="s">
        <v>9</v>
      </c>
      <c r="I8" s="43" t="s">
        <v>93</v>
      </c>
      <c r="J8" s="61" t="s">
        <v>94</v>
      </c>
      <c r="K8" s="62" t="s">
        <v>10</v>
      </c>
    </row>
    <row r="9" spans="1:11" ht="29.25" customHeight="1">
      <c r="A9" s="44">
        <v>1</v>
      </c>
      <c r="B9" s="45">
        <v>2</v>
      </c>
      <c r="C9" s="45">
        <v>3</v>
      </c>
      <c r="D9" s="63">
        <v>4</v>
      </c>
      <c r="E9" s="64">
        <v>5</v>
      </c>
      <c r="F9" s="45">
        <v>6</v>
      </c>
      <c r="G9" s="45">
        <v>7</v>
      </c>
      <c r="H9" s="64">
        <v>8</v>
      </c>
      <c r="I9" s="45">
        <v>9</v>
      </c>
      <c r="J9" s="45">
        <v>10</v>
      </c>
      <c r="K9" s="64">
        <v>11</v>
      </c>
    </row>
    <row r="10" spans="1:11" ht="42" customHeight="1">
      <c r="A10" s="46">
        <v>1</v>
      </c>
      <c r="B10" s="47" t="s">
        <v>11</v>
      </c>
      <c r="C10" s="48"/>
      <c r="D10" s="65"/>
      <c r="E10" s="66"/>
      <c r="F10" s="48"/>
      <c r="G10" s="48"/>
      <c r="H10" s="66"/>
      <c r="I10" s="48"/>
      <c r="J10" s="48"/>
      <c r="K10" s="66"/>
    </row>
    <row r="11" spans="1:11" ht="36" customHeight="1">
      <c r="A11" s="49"/>
      <c r="B11" s="50" t="s">
        <v>12</v>
      </c>
      <c r="C11" s="51">
        <f>C12+C13+C14+C15+C17+C18+C19+C20</f>
        <v>296794365</v>
      </c>
      <c r="D11" s="51">
        <f>D12+D13+D14+D15+D17+D18+D19+D20</f>
        <v>155025607</v>
      </c>
      <c r="E11" s="67">
        <f>D11*100/C11</f>
        <v>52.23333906625889</v>
      </c>
      <c r="F11" s="51">
        <f>F12+F13+F14+F15+F17+F18+F19+F20</f>
        <v>296794365</v>
      </c>
      <c r="G11" s="51">
        <f>G12+G13+G14+G15+G17+G18+G19+G20</f>
        <v>155025607</v>
      </c>
      <c r="H11" s="67">
        <f>G11*100/F11</f>
        <v>52.23333906625889</v>
      </c>
      <c r="I11" s="68" t="s">
        <v>13</v>
      </c>
      <c r="J11" s="68" t="s">
        <v>13</v>
      </c>
      <c r="K11" s="69" t="s">
        <v>13</v>
      </c>
    </row>
    <row r="12" spans="1:11" ht="36" customHeight="1">
      <c r="A12" s="46"/>
      <c r="B12" s="52" t="s">
        <v>14</v>
      </c>
      <c r="C12" s="53">
        <v>608060</v>
      </c>
      <c r="D12" s="53">
        <v>299981</v>
      </c>
      <c r="E12" s="70">
        <f>D12*100/C12</f>
        <v>49.33411176528632</v>
      </c>
      <c r="F12" s="53">
        <v>608060</v>
      </c>
      <c r="G12" s="53">
        <v>299981</v>
      </c>
      <c r="H12" s="70">
        <f>G12*100/F12</f>
        <v>49.33411176528632</v>
      </c>
      <c r="I12" s="71" t="s">
        <v>13</v>
      </c>
      <c r="J12" s="71" t="s">
        <v>13</v>
      </c>
      <c r="K12" s="72" t="s">
        <v>13</v>
      </c>
    </row>
    <row r="13" spans="1:11" ht="36" customHeight="1">
      <c r="A13" s="46"/>
      <c r="B13" s="52" t="s">
        <v>15</v>
      </c>
      <c r="C13" s="53">
        <v>251310985</v>
      </c>
      <c r="D13" s="53">
        <v>132386443</v>
      </c>
      <c r="E13" s="70">
        <f>D13*100/C13</f>
        <v>52.678335171063054</v>
      </c>
      <c r="F13" s="53">
        <v>251310985</v>
      </c>
      <c r="G13" s="53">
        <v>132386443</v>
      </c>
      <c r="H13" s="70">
        <f>G13*100/F13</f>
        <v>52.678335171063054</v>
      </c>
      <c r="I13" s="71" t="s">
        <v>13</v>
      </c>
      <c r="J13" s="71" t="s">
        <v>13</v>
      </c>
      <c r="K13" s="72" t="s">
        <v>13</v>
      </c>
    </row>
    <row r="14" spans="1:11" ht="36" customHeight="1">
      <c r="A14" s="46"/>
      <c r="B14" s="52" t="s">
        <v>16</v>
      </c>
      <c r="C14" s="53">
        <v>7500000</v>
      </c>
      <c r="D14" s="53">
        <v>4143388</v>
      </c>
      <c r="E14" s="70">
        <f>D14*100/C14</f>
        <v>55.245173333333334</v>
      </c>
      <c r="F14" s="53">
        <v>7500000</v>
      </c>
      <c r="G14" s="53">
        <v>4143388</v>
      </c>
      <c r="H14" s="70">
        <f>G14*100/F14</f>
        <v>55.245173333333334</v>
      </c>
      <c r="I14" s="71" t="s">
        <v>13</v>
      </c>
      <c r="J14" s="71" t="s">
        <v>13</v>
      </c>
      <c r="K14" s="72" t="s">
        <v>13</v>
      </c>
    </row>
    <row r="15" spans="1:11" ht="36" customHeight="1">
      <c r="A15" s="46"/>
      <c r="B15" s="52" t="s">
        <v>17</v>
      </c>
      <c r="C15" s="54">
        <v>7700000</v>
      </c>
      <c r="D15" s="54">
        <v>4295567</v>
      </c>
      <c r="E15" s="73">
        <f>D15*100/C15</f>
        <v>55.786584415584414</v>
      </c>
      <c r="F15" s="54">
        <v>7700000</v>
      </c>
      <c r="G15" s="54">
        <v>4295567</v>
      </c>
      <c r="H15" s="73">
        <f>G15*100/F15</f>
        <v>55.786584415584414</v>
      </c>
      <c r="I15" s="74" t="s">
        <v>13</v>
      </c>
      <c r="J15" s="74" t="s">
        <v>13</v>
      </c>
      <c r="K15" s="75" t="s">
        <v>13</v>
      </c>
    </row>
    <row r="16" spans="1:11" ht="36" customHeight="1">
      <c r="A16" s="46"/>
      <c r="B16" s="52" t="s">
        <v>18</v>
      </c>
      <c r="C16" s="54"/>
      <c r="D16" s="54"/>
      <c r="E16" s="73"/>
      <c r="F16" s="54"/>
      <c r="G16" s="54"/>
      <c r="H16" s="73"/>
      <c r="I16" s="74"/>
      <c r="J16" s="74"/>
      <c r="K16" s="75"/>
    </row>
    <row r="17" spans="1:11" ht="36" customHeight="1">
      <c r="A17" s="46"/>
      <c r="B17" s="52" t="s">
        <v>19</v>
      </c>
      <c r="C17" s="54">
        <v>4500000</v>
      </c>
      <c r="D17" s="54">
        <v>1878424</v>
      </c>
      <c r="E17" s="73">
        <f aca="true" t="shared" si="0" ref="E17:E26">D17*100/C17</f>
        <v>41.742755555555554</v>
      </c>
      <c r="F17" s="54">
        <v>4500000</v>
      </c>
      <c r="G17" s="54">
        <v>1878424</v>
      </c>
      <c r="H17" s="73">
        <f>G17*100/F17</f>
        <v>41.742755555555554</v>
      </c>
      <c r="I17" s="74" t="s">
        <v>13</v>
      </c>
      <c r="J17" s="74" t="s">
        <v>13</v>
      </c>
      <c r="K17" s="75" t="s">
        <v>13</v>
      </c>
    </row>
    <row r="18" spans="1:11" ht="36" customHeight="1">
      <c r="A18" s="46"/>
      <c r="B18" s="52" t="s">
        <v>20</v>
      </c>
      <c r="C18" s="54">
        <v>1142000</v>
      </c>
      <c r="D18" s="54">
        <v>357793</v>
      </c>
      <c r="E18" s="73">
        <f t="shared" si="0"/>
        <v>31.330385288966724</v>
      </c>
      <c r="F18" s="54">
        <v>1142000</v>
      </c>
      <c r="G18" s="54">
        <v>357793</v>
      </c>
      <c r="H18" s="73">
        <f>G18*100/F18</f>
        <v>31.330385288966724</v>
      </c>
      <c r="I18" s="74" t="s">
        <v>13</v>
      </c>
      <c r="J18" s="74" t="s">
        <v>13</v>
      </c>
      <c r="K18" s="75" t="s">
        <v>13</v>
      </c>
    </row>
    <row r="19" spans="1:11" ht="36" customHeight="1">
      <c r="A19" s="46"/>
      <c r="B19" s="52" t="s">
        <v>21</v>
      </c>
      <c r="C19" s="54">
        <v>33320</v>
      </c>
      <c r="D19" s="54">
        <v>19375</v>
      </c>
      <c r="E19" s="73">
        <f t="shared" si="0"/>
        <v>58.14825930372149</v>
      </c>
      <c r="F19" s="54">
        <v>33320</v>
      </c>
      <c r="G19" s="54">
        <v>19375</v>
      </c>
      <c r="H19" s="73">
        <f>G19*100/F19</f>
        <v>58.14825930372149</v>
      </c>
      <c r="I19" s="74" t="s">
        <v>13</v>
      </c>
      <c r="J19" s="74" t="s">
        <v>13</v>
      </c>
      <c r="K19" s="75" t="s">
        <v>13</v>
      </c>
    </row>
    <row r="20" spans="1:11" ht="36" customHeight="1">
      <c r="A20" s="46"/>
      <c r="B20" s="52" t="s">
        <v>67</v>
      </c>
      <c r="C20" s="54">
        <v>24000000</v>
      </c>
      <c r="D20" s="54">
        <v>11644636</v>
      </c>
      <c r="E20" s="73">
        <f>D20*100/C20</f>
        <v>48.51931666666667</v>
      </c>
      <c r="F20" s="54">
        <v>24000000</v>
      </c>
      <c r="G20" s="54">
        <v>11644636</v>
      </c>
      <c r="H20" s="73">
        <f>G20*100/F20</f>
        <v>48.51931666666667</v>
      </c>
      <c r="I20" s="74"/>
      <c r="J20" s="74"/>
      <c r="K20" s="75"/>
    </row>
    <row r="21" spans="1:11" ht="36" customHeight="1">
      <c r="A21" s="55">
        <v>2</v>
      </c>
      <c r="B21" s="56" t="s">
        <v>22</v>
      </c>
      <c r="C21" s="57">
        <f>+C22+C23+C24+C25+C26+C28+C30+C31+C33</f>
        <v>58556610</v>
      </c>
      <c r="D21" s="57">
        <f>D22+D23+D24+D25+D26+D28+D30+D31+D33</f>
        <v>30421755</v>
      </c>
      <c r="E21" s="76">
        <f t="shared" si="0"/>
        <v>51.952725746931044</v>
      </c>
      <c r="F21" s="57">
        <f>F22+F23+F24+F25+F26+F30+F31+F33</f>
        <v>41347530</v>
      </c>
      <c r="G21" s="57">
        <f>G22+G23+G24+G25+G26+G30+G31+G33</f>
        <v>21985555</v>
      </c>
      <c r="H21" s="76">
        <f aca="true" t="shared" si="1" ref="H21:H26">G21*100/F21</f>
        <v>53.17259579955562</v>
      </c>
      <c r="I21" s="77">
        <f>I26+I28+I30</f>
        <v>17209080</v>
      </c>
      <c r="J21" s="77">
        <f>J26+J28+J30</f>
        <v>8436200</v>
      </c>
      <c r="K21" s="78">
        <f>J21*100/I21</f>
        <v>49.02179547076311</v>
      </c>
    </row>
    <row r="22" spans="1:11" ht="36" customHeight="1">
      <c r="A22" s="46"/>
      <c r="B22" s="52" t="s">
        <v>23</v>
      </c>
      <c r="C22" s="54">
        <v>15224000</v>
      </c>
      <c r="D22" s="54">
        <v>7802505</v>
      </c>
      <c r="E22" s="73">
        <f t="shared" si="0"/>
        <v>51.25134655806621</v>
      </c>
      <c r="F22" s="54">
        <v>15224000</v>
      </c>
      <c r="G22" s="54">
        <v>7802505</v>
      </c>
      <c r="H22" s="73">
        <f t="shared" si="1"/>
        <v>51.25134655806621</v>
      </c>
      <c r="I22" s="74" t="s">
        <v>13</v>
      </c>
      <c r="J22" s="74" t="s">
        <v>13</v>
      </c>
      <c r="K22" s="75" t="s">
        <v>13</v>
      </c>
    </row>
    <row r="23" spans="1:11" ht="36" customHeight="1">
      <c r="A23" s="46"/>
      <c r="B23" s="52" t="s">
        <v>24</v>
      </c>
      <c r="C23" s="54">
        <v>8327000</v>
      </c>
      <c r="D23" s="54">
        <v>3351100</v>
      </c>
      <c r="E23" s="73">
        <f t="shared" si="0"/>
        <v>40.24378527681038</v>
      </c>
      <c r="F23" s="54">
        <v>8327000</v>
      </c>
      <c r="G23" s="54">
        <v>3351100</v>
      </c>
      <c r="H23" s="73">
        <f t="shared" si="1"/>
        <v>40.24378527681038</v>
      </c>
      <c r="I23" s="74" t="s">
        <v>13</v>
      </c>
      <c r="J23" s="74" t="s">
        <v>13</v>
      </c>
      <c r="K23" s="75" t="s">
        <v>13</v>
      </c>
    </row>
    <row r="24" spans="1:11" ht="36" customHeight="1">
      <c r="A24" s="46"/>
      <c r="B24" s="52" t="s">
        <v>25</v>
      </c>
      <c r="C24" s="54">
        <v>200000</v>
      </c>
      <c r="D24" s="79">
        <v>84838</v>
      </c>
      <c r="E24" s="80">
        <f t="shared" si="0"/>
        <v>42.419</v>
      </c>
      <c r="F24" s="54">
        <v>200000</v>
      </c>
      <c r="G24" s="79">
        <v>84838</v>
      </c>
      <c r="H24" s="80">
        <f t="shared" si="1"/>
        <v>42.419</v>
      </c>
      <c r="I24" s="74" t="s">
        <v>13</v>
      </c>
      <c r="J24" s="74" t="s">
        <v>13</v>
      </c>
      <c r="K24" s="75" t="s">
        <v>13</v>
      </c>
    </row>
    <row r="25" spans="1:11" ht="36" customHeight="1">
      <c r="A25" s="46"/>
      <c r="B25" s="52" t="s">
        <v>26</v>
      </c>
      <c r="C25" s="54">
        <v>9800000</v>
      </c>
      <c r="D25" s="79">
        <v>6633170</v>
      </c>
      <c r="E25" s="73">
        <f t="shared" si="0"/>
        <v>67.68540816326531</v>
      </c>
      <c r="F25" s="54">
        <v>9800000</v>
      </c>
      <c r="G25" s="79">
        <v>6633170</v>
      </c>
      <c r="H25" s="73">
        <f t="shared" si="1"/>
        <v>67.68540816326531</v>
      </c>
      <c r="I25" s="74" t="s">
        <v>13</v>
      </c>
      <c r="J25" s="74" t="s">
        <v>13</v>
      </c>
      <c r="K25" s="75" t="s">
        <v>13</v>
      </c>
    </row>
    <row r="26" spans="1:11" s="1" customFormat="1" ht="36" customHeight="1">
      <c r="A26" s="46"/>
      <c r="B26" s="52" t="s">
        <v>68</v>
      </c>
      <c r="C26" s="79">
        <v>4016310</v>
      </c>
      <c r="D26" s="79">
        <v>2048515</v>
      </c>
      <c r="E26" s="80">
        <f t="shared" si="0"/>
        <v>51.00490251001541</v>
      </c>
      <c r="F26" s="79">
        <v>3902530</v>
      </c>
      <c r="G26" s="79">
        <v>1972992</v>
      </c>
      <c r="H26" s="80">
        <f t="shared" si="1"/>
        <v>50.556741395966206</v>
      </c>
      <c r="I26" s="79">
        <v>113780</v>
      </c>
      <c r="J26" s="54">
        <v>75523</v>
      </c>
      <c r="K26" s="80">
        <f>J26*100/I26</f>
        <v>66.3763403058534</v>
      </c>
    </row>
    <row r="27" spans="1:11" s="1" customFormat="1" ht="36" customHeight="1">
      <c r="A27" s="46"/>
      <c r="B27" s="52" t="s">
        <v>69</v>
      </c>
      <c r="C27" s="74"/>
      <c r="D27" s="54"/>
      <c r="E27" s="73"/>
      <c r="F27" s="54"/>
      <c r="G27" s="54"/>
      <c r="H27" s="73"/>
      <c r="I27" s="79"/>
      <c r="J27" s="79"/>
      <c r="K27" s="80"/>
    </row>
    <row r="28" spans="1:11" s="1" customFormat="1" ht="36" customHeight="1">
      <c r="A28" s="46"/>
      <c r="B28" s="52" t="s">
        <v>27</v>
      </c>
      <c r="C28" s="54">
        <v>17000000</v>
      </c>
      <c r="D28" s="54">
        <v>8264185</v>
      </c>
      <c r="E28" s="80">
        <f>D28*100/C28</f>
        <v>48.61285294117647</v>
      </c>
      <c r="F28" s="74" t="s">
        <v>13</v>
      </c>
      <c r="G28" s="74" t="s">
        <v>13</v>
      </c>
      <c r="H28" s="81" t="s">
        <v>13</v>
      </c>
      <c r="I28" s="54">
        <v>17000000</v>
      </c>
      <c r="J28" s="54">
        <v>8264185</v>
      </c>
      <c r="K28" s="80">
        <f>J28*100/I28</f>
        <v>48.61285294117647</v>
      </c>
    </row>
    <row r="29" spans="1:11" s="1" customFormat="1" ht="36" customHeight="1">
      <c r="A29" s="46"/>
      <c r="B29" s="52" t="s">
        <v>70</v>
      </c>
      <c r="C29" s="54"/>
      <c r="D29" s="54"/>
      <c r="E29" s="73"/>
      <c r="F29" s="54"/>
      <c r="G29" s="54"/>
      <c r="H29" s="73"/>
      <c r="I29" s="79"/>
      <c r="J29" s="79"/>
      <c r="K29" s="80"/>
    </row>
    <row r="30" spans="1:11" s="1" customFormat="1" ht="36" customHeight="1">
      <c r="A30" s="46"/>
      <c r="B30" s="52" t="s">
        <v>51</v>
      </c>
      <c r="C30" s="54">
        <v>189300</v>
      </c>
      <c r="D30" s="54">
        <v>152617</v>
      </c>
      <c r="E30" s="73">
        <f>D30*100/C30</f>
        <v>80.62176439513999</v>
      </c>
      <c r="F30" s="54">
        <v>94000</v>
      </c>
      <c r="G30" s="54">
        <v>56125</v>
      </c>
      <c r="H30" s="73">
        <f>G30*100/F30</f>
        <v>59.70744680851064</v>
      </c>
      <c r="I30" s="79">
        <v>95300</v>
      </c>
      <c r="J30" s="79">
        <v>96492</v>
      </c>
      <c r="K30" s="80">
        <f>J30*100/I30</f>
        <v>101.2507869884575</v>
      </c>
    </row>
    <row r="31" spans="1:11" s="1" customFormat="1" ht="36" customHeight="1">
      <c r="A31" s="46"/>
      <c r="B31" s="52" t="s">
        <v>71</v>
      </c>
      <c r="C31" s="54">
        <v>200000</v>
      </c>
      <c r="D31" s="79">
        <v>41207</v>
      </c>
      <c r="E31" s="80">
        <f>D31*100/C31</f>
        <v>20.6035</v>
      </c>
      <c r="F31" s="54">
        <v>200000</v>
      </c>
      <c r="G31" s="79">
        <v>41207</v>
      </c>
      <c r="H31" s="80">
        <f>G31*100/F31</f>
        <v>20.6035</v>
      </c>
      <c r="I31" s="74" t="s">
        <v>13</v>
      </c>
      <c r="J31" s="74" t="s">
        <v>13</v>
      </c>
      <c r="K31" s="81" t="s">
        <v>13</v>
      </c>
    </row>
    <row r="32" spans="1:11" s="1" customFormat="1" ht="36" customHeight="1">
      <c r="A32" s="46"/>
      <c r="B32" s="52" t="s">
        <v>99</v>
      </c>
      <c r="C32" s="74"/>
      <c r="D32" s="79"/>
      <c r="E32" s="75"/>
      <c r="F32" s="74"/>
      <c r="G32" s="79"/>
      <c r="H32" s="75"/>
      <c r="I32" s="74"/>
      <c r="J32" s="74"/>
      <c r="K32" s="81"/>
    </row>
    <row r="33" spans="1:11" s="1" customFormat="1" ht="36" customHeight="1">
      <c r="A33" s="46"/>
      <c r="B33" s="52" t="s">
        <v>109</v>
      </c>
      <c r="C33" s="54">
        <v>3600000</v>
      </c>
      <c r="D33" s="79">
        <v>2043618</v>
      </c>
      <c r="E33" s="80">
        <f>D33*100/C33</f>
        <v>56.76716666666667</v>
      </c>
      <c r="F33" s="54">
        <v>3600000</v>
      </c>
      <c r="G33" s="79">
        <v>2043618</v>
      </c>
      <c r="H33" s="80">
        <f>G33*100/F33</f>
        <v>56.76716666666667</v>
      </c>
      <c r="I33" s="74" t="s">
        <v>13</v>
      </c>
      <c r="J33" s="74" t="s">
        <v>13</v>
      </c>
      <c r="K33" s="81" t="s">
        <v>13</v>
      </c>
    </row>
    <row r="34" spans="1:11" ht="36" customHeight="1">
      <c r="A34" s="46">
        <v>3</v>
      </c>
      <c r="B34" s="52" t="s">
        <v>52</v>
      </c>
      <c r="C34" s="54"/>
      <c r="D34" s="54"/>
      <c r="E34" s="73"/>
      <c r="F34" s="54"/>
      <c r="G34" s="54"/>
      <c r="H34" s="73"/>
      <c r="I34" s="74"/>
      <c r="J34" s="54"/>
      <c r="K34" s="73"/>
    </row>
    <row r="35" spans="1:11" ht="36" customHeight="1">
      <c r="A35" s="55"/>
      <c r="B35" s="56" t="s">
        <v>28</v>
      </c>
      <c r="C35" s="57">
        <f>C36+C38</f>
        <v>190200050</v>
      </c>
      <c r="D35" s="57">
        <f>D36+D38</f>
        <v>91507348</v>
      </c>
      <c r="E35" s="76">
        <f aca="true" t="shared" si="2" ref="E35:E42">D35*100/C35</f>
        <v>48.11110617478807</v>
      </c>
      <c r="F35" s="57">
        <f>F36+F38</f>
        <v>170170050</v>
      </c>
      <c r="G35" s="57">
        <f>G36+G38</f>
        <v>81123238</v>
      </c>
      <c r="H35" s="76">
        <f>G35*100/F35</f>
        <v>47.67186587769117</v>
      </c>
      <c r="I35" s="77">
        <f>I36+I38</f>
        <v>20030000</v>
      </c>
      <c r="J35" s="77">
        <f>J36+J38</f>
        <v>10384110</v>
      </c>
      <c r="K35" s="78">
        <f>J35*100/I35</f>
        <v>51.842785821268095</v>
      </c>
    </row>
    <row r="36" spans="1:27" ht="36" customHeight="1">
      <c r="A36" s="82"/>
      <c r="B36" s="83" t="s">
        <v>62</v>
      </c>
      <c r="C36" s="84">
        <v>158031900</v>
      </c>
      <c r="D36" s="84">
        <v>74708098</v>
      </c>
      <c r="E36" s="85">
        <f>D36*100/C36</f>
        <v>47.274061755885995</v>
      </c>
      <c r="F36" s="84">
        <v>148751900</v>
      </c>
      <c r="G36" s="84">
        <v>69837989</v>
      </c>
      <c r="H36" s="73">
        <f>G36*100/F36</f>
        <v>46.949308882777295</v>
      </c>
      <c r="I36" s="86">
        <v>9280000</v>
      </c>
      <c r="J36" s="87">
        <v>4870109</v>
      </c>
      <c r="K36" s="88">
        <f>J36*100/I36</f>
        <v>52.47962284482759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6" customHeight="1">
      <c r="A37" s="46"/>
      <c r="B37" s="52" t="s">
        <v>76</v>
      </c>
      <c r="C37" s="54">
        <v>144000000</v>
      </c>
      <c r="D37" s="54">
        <v>67261953</v>
      </c>
      <c r="E37" s="73">
        <f>D37*100/C37</f>
        <v>46.709689583333336</v>
      </c>
      <c r="F37" s="54">
        <v>144000000</v>
      </c>
      <c r="G37" s="54">
        <v>67261953</v>
      </c>
      <c r="H37" s="73">
        <f aca="true" t="shared" si="3" ref="H37:H42">G37*100/F37</f>
        <v>46.709689583333336</v>
      </c>
      <c r="I37" s="74" t="s">
        <v>13</v>
      </c>
      <c r="J37" s="74" t="s">
        <v>13</v>
      </c>
      <c r="K37" s="81" t="s">
        <v>13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11" ht="36" customHeight="1">
      <c r="A38" s="46"/>
      <c r="B38" s="52" t="s">
        <v>65</v>
      </c>
      <c r="C38" s="54">
        <v>32168150</v>
      </c>
      <c r="D38" s="54">
        <v>16799250</v>
      </c>
      <c r="E38" s="73">
        <f>D38*100/C38</f>
        <v>52.22323944647112</v>
      </c>
      <c r="F38" s="54">
        <v>21418150</v>
      </c>
      <c r="G38" s="54">
        <v>11285249</v>
      </c>
      <c r="H38" s="73">
        <f t="shared" si="3"/>
        <v>52.69012029517022</v>
      </c>
      <c r="I38" s="89">
        <v>10750000</v>
      </c>
      <c r="J38" s="54">
        <v>5514001</v>
      </c>
      <c r="K38" s="80">
        <f>J38*100/I38</f>
        <v>51.29303255813954</v>
      </c>
    </row>
    <row r="39" spans="1:11" ht="36" customHeight="1">
      <c r="A39" s="55">
        <v>4</v>
      </c>
      <c r="B39" s="56" t="s">
        <v>77</v>
      </c>
      <c r="C39" s="57">
        <f>C40+C41+C42+C43</f>
        <v>138662408</v>
      </c>
      <c r="D39" s="57">
        <f>D40+D41+D42+D43</f>
        <v>74620490</v>
      </c>
      <c r="E39" s="76">
        <f t="shared" si="2"/>
        <v>53.81450609165824</v>
      </c>
      <c r="F39" s="57">
        <f>F40+F41+F42+F43</f>
        <v>138662408</v>
      </c>
      <c r="G39" s="57">
        <f>G40+G41+G42+G43</f>
        <v>74620490</v>
      </c>
      <c r="H39" s="76">
        <f t="shared" si="3"/>
        <v>53.81450609165824</v>
      </c>
      <c r="I39" s="90" t="str">
        <f>I41</f>
        <v>-</v>
      </c>
      <c r="J39" s="91" t="str">
        <f>J41</f>
        <v>-</v>
      </c>
      <c r="K39" s="92" t="s">
        <v>13</v>
      </c>
    </row>
    <row r="40" spans="1:128" ht="36" customHeight="1">
      <c r="A40" s="46"/>
      <c r="B40" s="52" t="s">
        <v>29</v>
      </c>
      <c r="C40" s="54">
        <v>46857000</v>
      </c>
      <c r="D40" s="54">
        <v>25301700</v>
      </c>
      <c r="E40" s="73">
        <f t="shared" si="2"/>
        <v>53.99769511492413</v>
      </c>
      <c r="F40" s="54">
        <v>46857000</v>
      </c>
      <c r="G40" s="54">
        <v>25301700</v>
      </c>
      <c r="H40" s="73">
        <f t="shared" si="3"/>
        <v>53.99769511492413</v>
      </c>
      <c r="I40" s="74" t="s">
        <v>13</v>
      </c>
      <c r="J40" s="74" t="s">
        <v>13</v>
      </c>
      <c r="K40" s="75" t="s">
        <v>13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ht="36" customHeight="1">
      <c r="A41" s="46"/>
      <c r="B41" s="52" t="s">
        <v>30</v>
      </c>
      <c r="C41" s="54">
        <v>40461408</v>
      </c>
      <c r="D41" s="54">
        <v>24438460</v>
      </c>
      <c r="E41" s="73">
        <f t="shared" si="2"/>
        <v>60.399430489418464</v>
      </c>
      <c r="F41" s="54">
        <v>40461408</v>
      </c>
      <c r="G41" s="54">
        <v>24438460</v>
      </c>
      <c r="H41" s="73">
        <f t="shared" si="3"/>
        <v>60.399430489418464</v>
      </c>
      <c r="I41" s="74" t="s">
        <v>13</v>
      </c>
      <c r="J41" s="74" t="s">
        <v>13</v>
      </c>
      <c r="K41" s="75" t="s">
        <v>13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ht="36" customHeight="1">
      <c r="A42" s="46"/>
      <c r="B42" s="52" t="s">
        <v>31</v>
      </c>
      <c r="C42" s="54">
        <v>8000000</v>
      </c>
      <c r="D42" s="54">
        <v>3066918</v>
      </c>
      <c r="E42" s="73">
        <f t="shared" si="2"/>
        <v>38.336475</v>
      </c>
      <c r="F42" s="54">
        <v>8000000</v>
      </c>
      <c r="G42" s="54">
        <v>3066918</v>
      </c>
      <c r="H42" s="73">
        <f t="shared" si="3"/>
        <v>38.336475</v>
      </c>
      <c r="I42" s="74" t="s">
        <v>13</v>
      </c>
      <c r="J42" s="74" t="s">
        <v>13</v>
      </c>
      <c r="K42" s="75" t="s">
        <v>13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1" ht="36" customHeight="1">
      <c r="A43" s="46"/>
      <c r="B43" s="52" t="s">
        <v>95</v>
      </c>
      <c r="C43" s="54">
        <v>43344000</v>
      </c>
      <c r="D43" s="79">
        <v>21813412</v>
      </c>
      <c r="E43" s="80">
        <f>D43*100/C43</f>
        <v>50.32625507567368</v>
      </c>
      <c r="F43" s="54">
        <v>43344000</v>
      </c>
      <c r="G43" s="79">
        <v>21813412</v>
      </c>
      <c r="H43" s="80">
        <f>G43*100/F43</f>
        <v>50.32625507567368</v>
      </c>
      <c r="I43" s="74" t="s">
        <v>13</v>
      </c>
      <c r="J43" s="74" t="s">
        <v>13</v>
      </c>
      <c r="K43" s="75" t="s">
        <v>13</v>
      </c>
    </row>
    <row r="44" spans="1:11" ht="36" customHeight="1">
      <c r="A44" s="46">
        <v>5</v>
      </c>
      <c r="B44" s="52" t="s">
        <v>32</v>
      </c>
      <c r="C44" s="54"/>
      <c r="D44" s="74"/>
      <c r="E44" s="75"/>
      <c r="F44" s="54"/>
      <c r="G44" s="54"/>
      <c r="H44" s="73"/>
      <c r="I44" s="54"/>
      <c r="J44" s="54"/>
      <c r="K44" s="73"/>
    </row>
    <row r="45" spans="1:11" ht="36" customHeight="1">
      <c r="A45" s="55"/>
      <c r="B45" s="56" t="s">
        <v>33</v>
      </c>
      <c r="C45" s="57">
        <f>C46+C47+C48+C49</f>
        <v>557296115</v>
      </c>
      <c r="D45" s="57">
        <f>D46+D47+D48+D49</f>
        <v>241077090</v>
      </c>
      <c r="E45" s="76">
        <f aca="true" t="shared" si="4" ref="E45:E51">D45*100/C45</f>
        <v>43.258347494491325</v>
      </c>
      <c r="F45" s="57">
        <f>F46+F48</f>
        <v>435471760</v>
      </c>
      <c r="G45" s="57">
        <f>G46+G48</f>
        <v>188712864</v>
      </c>
      <c r="H45" s="76">
        <f>G45*100/F45</f>
        <v>43.33527023658205</v>
      </c>
      <c r="I45" s="57">
        <f>I49+I47</f>
        <v>121824355</v>
      </c>
      <c r="J45" s="57">
        <f>J47+J49</f>
        <v>52364226</v>
      </c>
      <c r="K45" s="76">
        <f>J45*100/I45</f>
        <v>42.98338045787314</v>
      </c>
    </row>
    <row r="46" spans="1:11" ht="36" customHeight="1">
      <c r="A46" s="46"/>
      <c r="B46" s="83" t="s">
        <v>58</v>
      </c>
      <c r="C46" s="84">
        <v>34500000</v>
      </c>
      <c r="D46" s="84">
        <v>19072847</v>
      </c>
      <c r="E46" s="85">
        <f t="shared" si="4"/>
        <v>55.28361449275362</v>
      </c>
      <c r="F46" s="84">
        <v>34500000</v>
      </c>
      <c r="G46" s="84">
        <v>19072847</v>
      </c>
      <c r="H46" s="85">
        <f>G46*100/F46</f>
        <v>55.28361449275362</v>
      </c>
      <c r="I46" s="93" t="s">
        <v>13</v>
      </c>
      <c r="J46" s="93" t="s">
        <v>13</v>
      </c>
      <c r="K46" s="94" t="s">
        <v>13</v>
      </c>
    </row>
    <row r="47" spans="1:11" ht="36" customHeight="1">
      <c r="A47" s="46"/>
      <c r="B47" s="52" t="s">
        <v>59</v>
      </c>
      <c r="C47" s="54">
        <v>7500000</v>
      </c>
      <c r="D47" s="54">
        <v>3996768</v>
      </c>
      <c r="E47" s="73">
        <f>D47*100/C47</f>
        <v>53.29024</v>
      </c>
      <c r="F47" s="74" t="s">
        <v>13</v>
      </c>
      <c r="G47" s="74" t="s">
        <v>13</v>
      </c>
      <c r="H47" s="73" t="s">
        <v>66</v>
      </c>
      <c r="I47" s="54">
        <v>7500000</v>
      </c>
      <c r="J47" s="54">
        <v>3996768</v>
      </c>
      <c r="K47" s="73">
        <f>J47*100/I47</f>
        <v>53.29024</v>
      </c>
    </row>
    <row r="48" spans="1:11" ht="36" customHeight="1">
      <c r="A48" s="46"/>
      <c r="B48" s="52" t="s">
        <v>60</v>
      </c>
      <c r="C48" s="54">
        <v>400971760</v>
      </c>
      <c r="D48" s="54">
        <v>169640017</v>
      </c>
      <c r="E48" s="73">
        <f t="shared" si="4"/>
        <v>42.30722308224399</v>
      </c>
      <c r="F48" s="54">
        <v>400971760</v>
      </c>
      <c r="G48" s="54">
        <v>169640017</v>
      </c>
      <c r="H48" s="73">
        <f>G48*100/F48</f>
        <v>42.30722308224399</v>
      </c>
      <c r="I48" s="74" t="s">
        <v>13</v>
      </c>
      <c r="J48" s="74" t="s">
        <v>13</v>
      </c>
      <c r="K48" s="75" t="s">
        <v>13</v>
      </c>
    </row>
    <row r="49" spans="1:11" s="1" customFormat="1" ht="36" customHeight="1">
      <c r="A49" s="46"/>
      <c r="B49" s="52" t="s">
        <v>61</v>
      </c>
      <c r="C49" s="54">
        <v>114324355</v>
      </c>
      <c r="D49" s="54">
        <v>48367458</v>
      </c>
      <c r="E49" s="73">
        <f t="shared" si="4"/>
        <v>42.307221414019786</v>
      </c>
      <c r="F49" s="74" t="s">
        <v>13</v>
      </c>
      <c r="G49" s="74" t="s">
        <v>13</v>
      </c>
      <c r="H49" s="73" t="s">
        <v>66</v>
      </c>
      <c r="I49" s="54">
        <v>114324355</v>
      </c>
      <c r="J49" s="54">
        <v>48367458</v>
      </c>
      <c r="K49" s="73">
        <f>J49*100/I49</f>
        <v>42.307221414019786</v>
      </c>
    </row>
    <row r="50" spans="1:11" ht="36.75" customHeight="1">
      <c r="A50" s="55">
        <v>6</v>
      </c>
      <c r="B50" s="56" t="s">
        <v>34</v>
      </c>
      <c r="C50" s="57">
        <f>C51+C52+C58</f>
        <v>15504547</v>
      </c>
      <c r="D50" s="57">
        <f>D51+D52+D58</f>
        <v>11756305</v>
      </c>
      <c r="E50" s="76">
        <f t="shared" si="4"/>
        <v>75.82488543522103</v>
      </c>
      <c r="F50" s="57">
        <f>F51+F52+F58</f>
        <v>8571092</v>
      </c>
      <c r="G50" s="57">
        <f>G51+G52+G58</f>
        <v>6396552</v>
      </c>
      <c r="H50" s="76">
        <f>G50*100/F50</f>
        <v>74.62937044661287</v>
      </c>
      <c r="I50" s="57">
        <f>I51+I52+I58</f>
        <v>6933455</v>
      </c>
      <c r="J50" s="57">
        <f>J51+J52+J58</f>
        <v>5359753</v>
      </c>
      <c r="K50" s="76">
        <f>J50*100/I50</f>
        <v>77.3027732926802</v>
      </c>
    </row>
    <row r="51" spans="1:11" ht="36" customHeight="1">
      <c r="A51" s="46"/>
      <c r="B51" s="95" t="s">
        <v>35</v>
      </c>
      <c r="C51" s="96">
        <v>1741986</v>
      </c>
      <c r="D51" s="96">
        <v>944719</v>
      </c>
      <c r="E51" s="97">
        <f t="shared" si="4"/>
        <v>54.23229578194084</v>
      </c>
      <c r="F51" s="96">
        <v>1639286</v>
      </c>
      <c r="G51" s="96">
        <v>858121</v>
      </c>
      <c r="H51" s="97">
        <f>G51*100/F51</f>
        <v>52.3472414209601</v>
      </c>
      <c r="I51" s="98">
        <v>102700</v>
      </c>
      <c r="J51" s="96">
        <v>86598</v>
      </c>
      <c r="K51" s="99">
        <f>J51*100/I51</f>
        <v>84.32132424537488</v>
      </c>
    </row>
    <row r="52" spans="1:11" ht="36" customHeight="1">
      <c r="A52" s="46"/>
      <c r="B52" s="95" t="s">
        <v>36</v>
      </c>
      <c r="C52" s="98">
        <f>C53+C54+C56+C57</f>
        <v>453831</v>
      </c>
      <c r="D52" s="96">
        <f>D53+D54+D56+D57</f>
        <v>398156</v>
      </c>
      <c r="E52" s="99">
        <f>D52*100/C52</f>
        <v>87.73221749946566</v>
      </c>
      <c r="F52" s="98">
        <f>F53+F56+F57</f>
        <v>361214</v>
      </c>
      <c r="G52" s="96">
        <f>G53+G56+G57</f>
        <v>298814</v>
      </c>
      <c r="H52" s="99">
        <f>G52*100/F52</f>
        <v>82.72492206835837</v>
      </c>
      <c r="I52" s="98">
        <f>I54+I57</f>
        <v>92617</v>
      </c>
      <c r="J52" s="98">
        <f>J54+J56+J57</f>
        <v>99342</v>
      </c>
      <c r="K52" s="206">
        <f>J52*100/I52</f>
        <v>107.26108597773627</v>
      </c>
    </row>
    <row r="53" spans="1:11" ht="36" customHeight="1">
      <c r="A53" s="46"/>
      <c r="B53" s="52" t="s">
        <v>78</v>
      </c>
      <c r="C53" s="79">
        <v>11661</v>
      </c>
      <c r="D53" s="54">
        <v>17069</v>
      </c>
      <c r="E53" s="209">
        <f>D53*100/C53</f>
        <v>146.3768115942029</v>
      </c>
      <c r="F53" s="79">
        <v>11661</v>
      </c>
      <c r="G53" s="54">
        <v>17069</v>
      </c>
      <c r="H53" s="209">
        <f>G53*100/F53</f>
        <v>146.3768115942029</v>
      </c>
      <c r="I53" s="74" t="s">
        <v>13</v>
      </c>
      <c r="J53" s="74" t="s">
        <v>13</v>
      </c>
      <c r="K53" s="81" t="s">
        <v>13</v>
      </c>
    </row>
    <row r="54" spans="1:11" ht="36" customHeight="1">
      <c r="A54" s="46"/>
      <c r="B54" s="52" t="s">
        <v>148</v>
      </c>
      <c r="C54" s="79">
        <v>32257</v>
      </c>
      <c r="D54" s="54">
        <v>32253</v>
      </c>
      <c r="E54" s="80">
        <f>D54*100/C54</f>
        <v>99.9875995907865</v>
      </c>
      <c r="F54" s="74" t="s">
        <v>13</v>
      </c>
      <c r="G54" s="74" t="s">
        <v>13</v>
      </c>
      <c r="H54" s="75" t="s">
        <v>13</v>
      </c>
      <c r="I54" s="79">
        <v>32257</v>
      </c>
      <c r="J54" s="54">
        <v>32253</v>
      </c>
      <c r="K54" s="80">
        <f>J54*100/I54</f>
        <v>99.9875995907865</v>
      </c>
    </row>
    <row r="55" spans="1:11" ht="36" customHeight="1">
      <c r="A55" s="46"/>
      <c r="B55" s="52" t="s">
        <v>104</v>
      </c>
      <c r="C55" s="74"/>
      <c r="D55" s="54"/>
      <c r="E55" s="103"/>
      <c r="F55" s="74"/>
      <c r="G55" s="54"/>
      <c r="H55" s="103"/>
      <c r="I55" s="74"/>
      <c r="J55" s="74"/>
      <c r="K55" s="81"/>
    </row>
    <row r="56" spans="1:11" ht="36" customHeight="1">
      <c r="A56" s="46"/>
      <c r="B56" s="52" t="s">
        <v>105</v>
      </c>
      <c r="C56" s="79">
        <v>11124</v>
      </c>
      <c r="D56" s="54">
        <v>49767</v>
      </c>
      <c r="E56" s="107">
        <f>D56*100/C56</f>
        <v>447.38403451995686</v>
      </c>
      <c r="F56" s="79">
        <v>11124</v>
      </c>
      <c r="G56" s="54">
        <v>33061</v>
      </c>
      <c r="H56" s="107">
        <f>G56*100/F56</f>
        <v>297.2042430780295</v>
      </c>
      <c r="I56" s="74" t="s">
        <v>13</v>
      </c>
      <c r="J56" s="79">
        <v>16706</v>
      </c>
      <c r="K56" s="81" t="s">
        <v>13</v>
      </c>
    </row>
    <row r="57" spans="1:11" ht="36" customHeight="1">
      <c r="A57" s="46"/>
      <c r="B57" s="52" t="s">
        <v>88</v>
      </c>
      <c r="C57" s="79">
        <v>398789</v>
      </c>
      <c r="D57" s="54">
        <v>299067</v>
      </c>
      <c r="E57" s="107">
        <f>D57*100/C57</f>
        <v>74.99379371045842</v>
      </c>
      <c r="F57" s="79">
        <v>338429</v>
      </c>
      <c r="G57" s="54">
        <v>248684</v>
      </c>
      <c r="H57" s="107">
        <f>G57*100/F57</f>
        <v>73.4818824627913</v>
      </c>
      <c r="I57" s="79">
        <v>60360</v>
      </c>
      <c r="J57" s="79">
        <v>50383</v>
      </c>
      <c r="K57" s="107">
        <f>J57*100/I57</f>
        <v>83.47084161696488</v>
      </c>
    </row>
    <row r="58" spans="1:11" ht="36" customHeight="1">
      <c r="A58" s="46"/>
      <c r="B58" s="95" t="s">
        <v>37</v>
      </c>
      <c r="C58" s="98">
        <f>C59+C60+C61+C62+C63+C64+C65+C66+C67+C68</f>
        <v>13308730</v>
      </c>
      <c r="D58" s="98">
        <f>D59+D60+D61+D62+D63+D64+D65+D66+D67+D68</f>
        <v>10413430</v>
      </c>
      <c r="E58" s="99">
        <f>D58*100/C58</f>
        <v>78.24510678329187</v>
      </c>
      <c r="F58" s="105">
        <f>F59+F60+F62+F64+F65+F66+F68</f>
        <v>6570592</v>
      </c>
      <c r="G58" s="98">
        <f>G59+G60+G62+G64+G65+G66+G68</f>
        <v>5239617</v>
      </c>
      <c r="H58" s="97">
        <f>G58*100/F58</f>
        <v>79.74345386230038</v>
      </c>
      <c r="I58" s="98">
        <f>I59+I60+I61+I63+I67</f>
        <v>6738138</v>
      </c>
      <c r="J58" s="98">
        <f>J59+J60+J61+J63+J65+J67</f>
        <v>5173813</v>
      </c>
      <c r="K58" s="97">
        <f>J58*100/I58</f>
        <v>76.78401659330812</v>
      </c>
    </row>
    <row r="59" spans="1:11" ht="36" customHeight="1">
      <c r="A59" s="46"/>
      <c r="B59" s="52" t="s">
        <v>72</v>
      </c>
      <c r="C59" s="79">
        <v>4515184</v>
      </c>
      <c r="D59" s="79">
        <v>3801319</v>
      </c>
      <c r="E59" s="80">
        <f aca="true" t="shared" si="5" ref="E59:E67">D59*100/C59</f>
        <v>84.18968086350412</v>
      </c>
      <c r="F59" s="79">
        <v>146237</v>
      </c>
      <c r="G59" s="79">
        <v>99852</v>
      </c>
      <c r="H59" s="80">
        <f>G59*100/F59</f>
        <v>68.28094121186841</v>
      </c>
      <c r="I59" s="79">
        <v>4368947</v>
      </c>
      <c r="J59" s="79">
        <v>3701467</v>
      </c>
      <c r="K59" s="80">
        <f>J59*100/I59</f>
        <v>84.72217676250135</v>
      </c>
    </row>
    <row r="60" spans="1:11" ht="36" customHeight="1">
      <c r="A60" s="46"/>
      <c r="B60" s="52" t="s">
        <v>53</v>
      </c>
      <c r="C60" s="54">
        <v>717817</v>
      </c>
      <c r="D60" s="79">
        <v>2249657</v>
      </c>
      <c r="E60" s="75" t="s">
        <v>13</v>
      </c>
      <c r="F60" s="54">
        <v>422355</v>
      </c>
      <c r="G60" s="79">
        <v>1833387</v>
      </c>
      <c r="H60" s="75" t="s">
        <v>13</v>
      </c>
      <c r="I60" s="54">
        <v>295462</v>
      </c>
      <c r="J60" s="79">
        <v>416270</v>
      </c>
      <c r="K60" s="75" t="s">
        <v>13</v>
      </c>
    </row>
    <row r="61" spans="1:11" ht="36" customHeight="1">
      <c r="A61" s="46"/>
      <c r="B61" s="52" t="s">
        <v>49</v>
      </c>
      <c r="C61" s="79">
        <v>350000</v>
      </c>
      <c r="D61" s="54">
        <v>192670</v>
      </c>
      <c r="E61" s="80">
        <f t="shared" si="5"/>
        <v>55.04857142857143</v>
      </c>
      <c r="F61" s="106" t="s">
        <v>13</v>
      </c>
      <c r="G61" s="74" t="s">
        <v>13</v>
      </c>
      <c r="H61" s="75" t="s">
        <v>13</v>
      </c>
      <c r="I61" s="79">
        <v>350000</v>
      </c>
      <c r="J61" s="54">
        <v>192670</v>
      </c>
      <c r="K61" s="80">
        <f>J61*100/I61</f>
        <v>55.04857142857143</v>
      </c>
    </row>
    <row r="62" spans="1:11" ht="36" customHeight="1">
      <c r="A62" s="46"/>
      <c r="B62" s="52" t="s">
        <v>38</v>
      </c>
      <c r="C62" s="54">
        <v>1950000</v>
      </c>
      <c r="D62" s="54">
        <v>1082855</v>
      </c>
      <c r="E62" s="73">
        <f t="shared" si="5"/>
        <v>55.53102564102564</v>
      </c>
      <c r="F62" s="54">
        <v>1950000</v>
      </c>
      <c r="G62" s="54">
        <v>1082855</v>
      </c>
      <c r="H62" s="73">
        <f>G62*100/F62</f>
        <v>55.53102564102564</v>
      </c>
      <c r="I62" s="74" t="s">
        <v>13</v>
      </c>
      <c r="J62" s="74" t="s">
        <v>13</v>
      </c>
      <c r="K62" s="81" t="s">
        <v>13</v>
      </c>
    </row>
    <row r="63" spans="1:11" ht="36" customHeight="1">
      <c r="A63" s="46"/>
      <c r="B63" s="52" t="s">
        <v>149</v>
      </c>
      <c r="C63" s="54">
        <v>14000</v>
      </c>
      <c r="D63" s="54">
        <v>8257</v>
      </c>
      <c r="E63" s="73">
        <f t="shared" si="5"/>
        <v>58.97857142857143</v>
      </c>
      <c r="F63" s="106" t="s">
        <v>13</v>
      </c>
      <c r="G63" s="74" t="s">
        <v>13</v>
      </c>
      <c r="H63" s="75" t="s">
        <v>13</v>
      </c>
      <c r="I63" s="54">
        <v>14000</v>
      </c>
      <c r="J63" s="54">
        <v>8257</v>
      </c>
      <c r="K63" s="73">
        <f>J63*100/I63</f>
        <v>58.97857142857143</v>
      </c>
    </row>
    <row r="64" spans="1:105" ht="36" customHeight="1">
      <c r="A64" s="46"/>
      <c r="B64" s="52" t="s">
        <v>50</v>
      </c>
      <c r="C64" s="54">
        <v>500000</v>
      </c>
      <c r="D64" s="54">
        <v>240682</v>
      </c>
      <c r="E64" s="73">
        <f t="shared" si="5"/>
        <v>48.1364</v>
      </c>
      <c r="F64" s="54">
        <v>500000</v>
      </c>
      <c r="G64" s="54">
        <v>240682</v>
      </c>
      <c r="H64" s="73">
        <f>G64*100/F64</f>
        <v>48.1364</v>
      </c>
      <c r="I64" s="74" t="s">
        <v>13</v>
      </c>
      <c r="J64" s="74" t="s">
        <v>13</v>
      </c>
      <c r="K64" s="75" t="s">
        <v>13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36" customHeight="1">
      <c r="A65" s="46"/>
      <c r="B65" s="52" t="s">
        <v>39</v>
      </c>
      <c r="C65" s="54">
        <v>3392000</v>
      </c>
      <c r="D65" s="54">
        <v>1745815</v>
      </c>
      <c r="E65" s="73">
        <f t="shared" si="5"/>
        <v>51.46860259433962</v>
      </c>
      <c r="F65" s="54">
        <v>3392000</v>
      </c>
      <c r="G65" s="54">
        <v>1745666</v>
      </c>
      <c r="H65" s="73">
        <f>G65*100/F65</f>
        <v>51.464209905660375</v>
      </c>
      <c r="I65" s="74" t="s">
        <v>13</v>
      </c>
      <c r="J65" s="79">
        <v>149</v>
      </c>
      <c r="K65" s="75" t="s">
        <v>13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36" customHeight="1">
      <c r="A66" s="46"/>
      <c r="B66" s="52" t="s">
        <v>57</v>
      </c>
      <c r="C66" s="79">
        <v>100000</v>
      </c>
      <c r="D66" s="79">
        <v>64718</v>
      </c>
      <c r="E66" s="80">
        <f t="shared" si="5"/>
        <v>64.718</v>
      </c>
      <c r="F66" s="79">
        <v>100000</v>
      </c>
      <c r="G66" s="79">
        <v>64718</v>
      </c>
      <c r="H66" s="80">
        <f>G66*100/F66</f>
        <v>64.718</v>
      </c>
      <c r="I66" s="74" t="s">
        <v>13</v>
      </c>
      <c r="J66" s="74" t="s">
        <v>13</v>
      </c>
      <c r="K66" s="81" t="s">
        <v>13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36" customHeight="1">
      <c r="A67" s="46"/>
      <c r="B67" s="52" t="s">
        <v>96</v>
      </c>
      <c r="C67" s="79">
        <v>1709729</v>
      </c>
      <c r="D67" s="79">
        <v>855000</v>
      </c>
      <c r="E67" s="80">
        <f t="shared" si="5"/>
        <v>50.00792523259534</v>
      </c>
      <c r="F67" s="106" t="s">
        <v>13</v>
      </c>
      <c r="G67" s="74" t="s">
        <v>13</v>
      </c>
      <c r="H67" s="75" t="s">
        <v>13</v>
      </c>
      <c r="I67" s="79">
        <v>1709729</v>
      </c>
      <c r="J67" s="79">
        <v>855000</v>
      </c>
      <c r="K67" s="80">
        <f>J67*100/I67</f>
        <v>50.00792523259534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36" customHeight="1">
      <c r="A68" s="46"/>
      <c r="B68" s="52" t="s">
        <v>87</v>
      </c>
      <c r="C68" s="79">
        <v>60000</v>
      </c>
      <c r="D68" s="79">
        <v>172457</v>
      </c>
      <c r="E68" s="80">
        <f>D68*100/C68</f>
        <v>287.42833333333334</v>
      </c>
      <c r="F68" s="79">
        <v>60000</v>
      </c>
      <c r="G68" s="79">
        <v>172457</v>
      </c>
      <c r="H68" s="80">
        <f>G68*100/F68</f>
        <v>287.42833333333334</v>
      </c>
      <c r="I68" s="74" t="s">
        <v>13</v>
      </c>
      <c r="J68" s="74" t="s">
        <v>13</v>
      </c>
      <c r="K68" s="81" t="s">
        <v>13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36" customHeight="1">
      <c r="A69" s="55">
        <v>7</v>
      </c>
      <c r="B69" s="56" t="s">
        <v>40</v>
      </c>
      <c r="C69" s="57">
        <f>C70+C71</f>
        <v>183500306</v>
      </c>
      <c r="D69" s="57">
        <f>D70+D71</f>
        <v>112275192</v>
      </c>
      <c r="E69" s="76">
        <f aca="true" t="shared" si="6" ref="E69:E78">D69*100/C69</f>
        <v>61.18528870464118</v>
      </c>
      <c r="F69" s="57">
        <f>F70+F71</f>
        <v>183500306</v>
      </c>
      <c r="G69" s="57">
        <f>G70+G71</f>
        <v>112275192</v>
      </c>
      <c r="H69" s="76">
        <f>G69*100/F69</f>
        <v>61.18528870464118</v>
      </c>
      <c r="I69" s="91" t="s">
        <v>13</v>
      </c>
      <c r="J69" s="91" t="s">
        <v>13</v>
      </c>
      <c r="K69" s="92" t="s">
        <v>13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1" ht="36" customHeight="1">
      <c r="A70" s="46"/>
      <c r="B70" s="52" t="s">
        <v>73</v>
      </c>
      <c r="C70" s="54">
        <v>177883682</v>
      </c>
      <c r="D70" s="54">
        <v>109466880</v>
      </c>
      <c r="E70" s="73">
        <f t="shared" si="6"/>
        <v>61.53846084656602</v>
      </c>
      <c r="F70" s="54">
        <v>177883682</v>
      </c>
      <c r="G70" s="54">
        <v>109466880</v>
      </c>
      <c r="H70" s="73">
        <f>G70*100/F70</f>
        <v>61.53846084656602</v>
      </c>
      <c r="I70" s="74" t="s">
        <v>13</v>
      </c>
      <c r="J70" s="74" t="s">
        <v>13</v>
      </c>
      <c r="K70" s="75" t="s">
        <v>13</v>
      </c>
    </row>
    <row r="71" spans="1:11" ht="36" customHeight="1">
      <c r="A71" s="46"/>
      <c r="B71" s="52" t="s">
        <v>83</v>
      </c>
      <c r="C71" s="54">
        <v>5616624</v>
      </c>
      <c r="D71" s="54">
        <v>2808312</v>
      </c>
      <c r="E71" s="73">
        <f t="shared" si="6"/>
        <v>50</v>
      </c>
      <c r="F71" s="54">
        <v>5616624</v>
      </c>
      <c r="G71" s="54">
        <v>2808312</v>
      </c>
      <c r="H71" s="73">
        <f>G71*100/F71</f>
        <v>50</v>
      </c>
      <c r="I71" s="74"/>
      <c r="J71" s="74"/>
      <c r="K71" s="75"/>
    </row>
    <row r="72" spans="1:11" ht="36" customHeight="1">
      <c r="A72" s="55" t="s">
        <v>41</v>
      </c>
      <c r="B72" s="56" t="s">
        <v>42</v>
      </c>
      <c r="C72" s="77">
        <f>C73+C74</f>
        <v>202718470</v>
      </c>
      <c r="D72" s="77">
        <f>D73+D74</f>
        <v>124014347</v>
      </c>
      <c r="E72" s="78">
        <f t="shared" si="6"/>
        <v>61.17565261813588</v>
      </c>
      <c r="F72" s="91" t="s">
        <v>13</v>
      </c>
      <c r="G72" s="91" t="s">
        <v>13</v>
      </c>
      <c r="H72" s="92" t="s">
        <v>13</v>
      </c>
      <c r="I72" s="77">
        <f>I73+I74</f>
        <v>202718470</v>
      </c>
      <c r="J72" s="77">
        <f>J73+J74</f>
        <v>124014347</v>
      </c>
      <c r="K72" s="78">
        <f>J72*100/I72</f>
        <v>61.17565261813588</v>
      </c>
    </row>
    <row r="73" spans="1:123" ht="36" customHeight="1">
      <c r="A73" s="46"/>
      <c r="B73" s="52" t="s">
        <v>82</v>
      </c>
      <c r="C73" s="79">
        <v>196344288</v>
      </c>
      <c r="D73" s="79">
        <v>120827255</v>
      </c>
      <c r="E73" s="80">
        <f t="shared" si="6"/>
        <v>61.538461969415685</v>
      </c>
      <c r="F73" s="74" t="s">
        <v>13</v>
      </c>
      <c r="G73" s="74" t="s">
        <v>13</v>
      </c>
      <c r="H73" s="75" t="s">
        <v>13</v>
      </c>
      <c r="I73" s="79">
        <v>196344288</v>
      </c>
      <c r="J73" s="79">
        <v>120827255</v>
      </c>
      <c r="K73" s="80">
        <f>J73*100/I73</f>
        <v>61.538461969415685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36" customHeight="1">
      <c r="A74" s="46"/>
      <c r="B74" s="52" t="s">
        <v>83</v>
      </c>
      <c r="C74" s="79">
        <v>6374182</v>
      </c>
      <c r="D74" s="79">
        <v>3187092</v>
      </c>
      <c r="E74" s="80">
        <f t="shared" si="6"/>
        <v>50.00001568828753</v>
      </c>
      <c r="F74" s="74" t="s">
        <v>13</v>
      </c>
      <c r="G74" s="74" t="s">
        <v>13</v>
      </c>
      <c r="H74" s="75" t="s">
        <v>13</v>
      </c>
      <c r="I74" s="79">
        <v>6374182</v>
      </c>
      <c r="J74" s="79">
        <v>3187092</v>
      </c>
      <c r="K74" s="80">
        <f>J74*100/I74</f>
        <v>50.00001568828753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1" ht="36" customHeight="1">
      <c r="A75" s="55">
        <v>8</v>
      </c>
      <c r="B75" s="56" t="s">
        <v>43</v>
      </c>
      <c r="C75" s="57">
        <f>C77+C83+C86+C76</f>
        <v>84258726</v>
      </c>
      <c r="D75" s="108">
        <f>D77+D83+D86+D76</f>
        <v>41991689</v>
      </c>
      <c r="E75" s="76">
        <f t="shared" si="6"/>
        <v>49.83660564722994</v>
      </c>
      <c r="F75" s="109">
        <f>F77+F86+F76</f>
        <v>54211703</v>
      </c>
      <c r="G75" s="77">
        <f>G77+G86+G76</f>
        <v>27428577</v>
      </c>
      <c r="H75" s="78">
        <f aca="true" t="shared" si="7" ref="H75:H82">G75*100/F75</f>
        <v>50.59530596188797</v>
      </c>
      <c r="I75" s="57">
        <f>I76+I83</f>
        <v>30047023</v>
      </c>
      <c r="J75" s="77">
        <f>J76+J83</f>
        <v>14563112</v>
      </c>
      <c r="K75" s="76">
        <f>J75*100/I75</f>
        <v>48.46773672053967</v>
      </c>
    </row>
    <row r="76" spans="1:11" ht="36" customHeight="1">
      <c r="A76" s="46"/>
      <c r="B76" s="110" t="s">
        <v>74</v>
      </c>
      <c r="C76" s="98">
        <v>269328</v>
      </c>
      <c r="D76" s="98">
        <v>40991</v>
      </c>
      <c r="E76" s="206">
        <f>D76*100/C76</f>
        <v>15.219732073902453</v>
      </c>
      <c r="F76" s="98">
        <v>236278</v>
      </c>
      <c r="G76" s="98">
        <v>38800</v>
      </c>
      <c r="H76" s="206">
        <f t="shared" si="7"/>
        <v>16.42133419108</v>
      </c>
      <c r="I76" s="98">
        <v>33050</v>
      </c>
      <c r="J76" s="98">
        <v>2191</v>
      </c>
      <c r="K76" s="206">
        <f>J76*100/I76</f>
        <v>6.6293494704992435</v>
      </c>
    </row>
    <row r="77" spans="1:11" ht="36" customHeight="1">
      <c r="A77" s="46"/>
      <c r="B77" s="111" t="s">
        <v>79</v>
      </c>
      <c r="C77" s="112">
        <f>C78+C79+C80+C82</f>
        <v>33975425</v>
      </c>
      <c r="D77" s="112">
        <f>D78+D79+D80+D81+D82</f>
        <v>21608045</v>
      </c>
      <c r="E77" s="113">
        <f t="shared" si="6"/>
        <v>63.59904254325001</v>
      </c>
      <c r="F77" s="112">
        <f>F78+F79+F80+F82</f>
        <v>33975425</v>
      </c>
      <c r="G77" s="112">
        <f>G78+G79+G80+G81+G82</f>
        <v>21608045</v>
      </c>
      <c r="H77" s="113">
        <f t="shared" si="7"/>
        <v>63.59904254325001</v>
      </c>
      <c r="I77" s="114" t="s">
        <v>13</v>
      </c>
      <c r="J77" s="100" t="s">
        <v>13</v>
      </c>
      <c r="K77" s="101" t="s">
        <v>13</v>
      </c>
    </row>
    <row r="78" spans="1:11" ht="36" customHeight="1">
      <c r="A78" s="46"/>
      <c r="B78" s="52" t="s">
        <v>81</v>
      </c>
      <c r="C78" s="79">
        <v>8164581</v>
      </c>
      <c r="D78" s="79">
        <v>4607839</v>
      </c>
      <c r="E78" s="107">
        <f t="shared" si="6"/>
        <v>56.436931668630635</v>
      </c>
      <c r="F78" s="79">
        <v>8164581</v>
      </c>
      <c r="G78" s="79">
        <v>4607839</v>
      </c>
      <c r="H78" s="107">
        <f t="shared" si="7"/>
        <v>56.436931668630635</v>
      </c>
      <c r="I78" s="104" t="s">
        <v>13</v>
      </c>
      <c r="J78" s="74" t="s">
        <v>13</v>
      </c>
      <c r="K78" s="75" t="s">
        <v>13</v>
      </c>
    </row>
    <row r="79" spans="1:11" ht="36" customHeight="1">
      <c r="A79" s="46"/>
      <c r="B79" s="52" t="s">
        <v>84</v>
      </c>
      <c r="C79" s="79">
        <v>17105243</v>
      </c>
      <c r="D79" s="79">
        <v>9176477</v>
      </c>
      <c r="E79" s="107">
        <f aca="true" t="shared" si="8" ref="E79:E87">D79*100/C79</f>
        <v>53.64715952880646</v>
      </c>
      <c r="F79" s="79">
        <v>17105243</v>
      </c>
      <c r="G79" s="79">
        <v>9176477</v>
      </c>
      <c r="H79" s="107">
        <f t="shared" si="7"/>
        <v>53.64715952880646</v>
      </c>
      <c r="I79" s="74" t="s">
        <v>13</v>
      </c>
      <c r="J79" s="74" t="s">
        <v>13</v>
      </c>
      <c r="K79" s="75" t="s">
        <v>13</v>
      </c>
    </row>
    <row r="80" spans="1:11" ht="36" customHeight="1">
      <c r="A80" s="46"/>
      <c r="B80" s="52" t="s">
        <v>100</v>
      </c>
      <c r="C80" s="79">
        <v>6183067</v>
      </c>
      <c r="D80" s="79">
        <v>5178409</v>
      </c>
      <c r="E80" s="107">
        <f t="shared" si="8"/>
        <v>83.751461855419</v>
      </c>
      <c r="F80" s="79">
        <v>6183067</v>
      </c>
      <c r="G80" s="79">
        <v>5178409</v>
      </c>
      <c r="H80" s="107">
        <f t="shared" si="7"/>
        <v>83.751461855419</v>
      </c>
      <c r="I80" s="74" t="s">
        <v>13</v>
      </c>
      <c r="J80" s="74" t="s">
        <v>13</v>
      </c>
      <c r="K80" s="75" t="s">
        <v>13</v>
      </c>
    </row>
    <row r="81" spans="1:11" ht="36" customHeight="1">
      <c r="A81" s="46"/>
      <c r="B81" s="52" t="s">
        <v>152</v>
      </c>
      <c r="C81" s="74" t="s">
        <v>13</v>
      </c>
      <c r="D81" s="79">
        <v>122786</v>
      </c>
      <c r="E81" s="103" t="s">
        <v>13</v>
      </c>
      <c r="F81" s="74" t="s">
        <v>13</v>
      </c>
      <c r="G81" s="79">
        <v>122786</v>
      </c>
      <c r="H81" s="103" t="s">
        <v>13</v>
      </c>
      <c r="I81" s="74" t="s">
        <v>13</v>
      </c>
      <c r="J81" s="74" t="s">
        <v>13</v>
      </c>
      <c r="K81" s="75" t="s">
        <v>13</v>
      </c>
    </row>
    <row r="82" spans="1:11" ht="36" customHeight="1">
      <c r="A82" s="46"/>
      <c r="B82" s="52" t="s">
        <v>111</v>
      </c>
      <c r="C82" s="79">
        <v>2522534</v>
      </c>
      <c r="D82" s="79">
        <v>2522534</v>
      </c>
      <c r="E82" s="107">
        <f t="shared" si="8"/>
        <v>100</v>
      </c>
      <c r="F82" s="79">
        <v>2522534</v>
      </c>
      <c r="G82" s="79">
        <v>2522534</v>
      </c>
      <c r="H82" s="107">
        <f t="shared" si="7"/>
        <v>100</v>
      </c>
      <c r="I82" s="74" t="s">
        <v>13</v>
      </c>
      <c r="J82" s="74" t="s">
        <v>13</v>
      </c>
      <c r="K82" s="75" t="s">
        <v>13</v>
      </c>
    </row>
    <row r="83" spans="1:11" ht="36" customHeight="1">
      <c r="A83" s="115"/>
      <c r="B83" s="116" t="s">
        <v>80</v>
      </c>
      <c r="C83" s="98">
        <f>C84</f>
        <v>30013973</v>
      </c>
      <c r="D83" s="98">
        <f>D84+D85</f>
        <v>14560921</v>
      </c>
      <c r="E83" s="97">
        <f t="shared" si="8"/>
        <v>48.513807219057604</v>
      </c>
      <c r="F83" s="90" t="s">
        <v>13</v>
      </c>
      <c r="G83" s="100" t="s">
        <v>13</v>
      </c>
      <c r="H83" s="101" t="s">
        <v>13</v>
      </c>
      <c r="I83" s="98">
        <f>I84</f>
        <v>30013973</v>
      </c>
      <c r="J83" s="98">
        <f>J84+J85</f>
        <v>14560921</v>
      </c>
      <c r="K83" s="97">
        <f>J83*100/I83</f>
        <v>48.513807219057604</v>
      </c>
    </row>
    <row r="84" spans="1:11" ht="36" customHeight="1">
      <c r="A84" s="115"/>
      <c r="B84" s="168" t="s">
        <v>48</v>
      </c>
      <c r="C84" s="169">
        <v>30013973</v>
      </c>
      <c r="D84" s="169">
        <v>14539721</v>
      </c>
      <c r="E84" s="80">
        <f t="shared" si="8"/>
        <v>48.44317345124553</v>
      </c>
      <c r="F84" s="106" t="s">
        <v>13</v>
      </c>
      <c r="G84" s="74" t="s">
        <v>13</v>
      </c>
      <c r="H84" s="102" t="s">
        <v>13</v>
      </c>
      <c r="I84" s="169">
        <v>30013973</v>
      </c>
      <c r="J84" s="169">
        <v>14539721</v>
      </c>
      <c r="K84" s="80">
        <f>J84*100/I84</f>
        <v>48.44317345124553</v>
      </c>
    </row>
    <row r="85" spans="1:11" ht="36" customHeight="1">
      <c r="A85" s="115"/>
      <c r="B85" s="52" t="s">
        <v>153</v>
      </c>
      <c r="C85" s="74" t="s">
        <v>13</v>
      </c>
      <c r="D85" s="79">
        <v>21200</v>
      </c>
      <c r="E85" s="75" t="s">
        <v>13</v>
      </c>
      <c r="F85" s="104"/>
      <c r="G85" s="74"/>
      <c r="H85" s="75"/>
      <c r="I85" s="74" t="s">
        <v>13</v>
      </c>
      <c r="J85" s="79">
        <v>21200</v>
      </c>
      <c r="K85" s="75" t="s">
        <v>13</v>
      </c>
    </row>
    <row r="86" spans="1:11" ht="40.5" customHeight="1" thickBot="1">
      <c r="A86" s="122"/>
      <c r="B86" s="110" t="s">
        <v>98</v>
      </c>
      <c r="C86" s="98">
        <v>20000000</v>
      </c>
      <c r="D86" s="98">
        <v>5781732</v>
      </c>
      <c r="E86" s="99">
        <f t="shared" si="8"/>
        <v>28.90866</v>
      </c>
      <c r="F86" s="98">
        <v>20000000</v>
      </c>
      <c r="G86" s="98">
        <v>5781732</v>
      </c>
      <c r="H86" s="99">
        <f>G86*100/F86</f>
        <v>28.90866</v>
      </c>
      <c r="I86" s="170" t="s">
        <v>13</v>
      </c>
      <c r="J86" s="100" t="s">
        <v>13</v>
      </c>
      <c r="K86" s="101" t="s">
        <v>13</v>
      </c>
    </row>
    <row r="87" spans="1:11" ht="64.5" customHeight="1" thickBot="1" thickTop="1">
      <c r="A87" s="118"/>
      <c r="B87" s="119" t="s">
        <v>89</v>
      </c>
      <c r="C87" s="120">
        <f>C11+C21+C35+C39+C45+C50+C69+C72+C75</f>
        <v>1727491597</v>
      </c>
      <c r="D87" s="120">
        <f>D11+D21+D35+D39+D45+D50+D69+D72+D75</f>
        <v>882689823</v>
      </c>
      <c r="E87" s="121">
        <f t="shared" si="8"/>
        <v>51.096620355948396</v>
      </c>
      <c r="F87" s="120">
        <f>F11+F21+F35+F39+F45+F50+F69+F75</f>
        <v>1328729214</v>
      </c>
      <c r="G87" s="120">
        <f>G11+G21+G35+G39+G45+G50+G69+G75</f>
        <v>667568075</v>
      </c>
      <c r="H87" s="121">
        <f>G87*100/F87</f>
        <v>50.241092614375226</v>
      </c>
      <c r="I87" s="120">
        <f>I21+I35+I45+I50+I72+I75</f>
        <v>398762383</v>
      </c>
      <c r="J87" s="120">
        <f>J21+J35+J45+J50+J72+J75</f>
        <v>215121748</v>
      </c>
      <c r="K87" s="121">
        <f>J87*100/I87</f>
        <v>53.94735240109146</v>
      </c>
    </row>
    <row r="88" spans="1:11" ht="64.5" customHeight="1" thickTop="1">
      <c r="A88" s="152"/>
      <c r="B88" s="150"/>
      <c r="C88" s="153"/>
      <c r="D88" s="153"/>
      <c r="E88" s="154"/>
      <c r="F88" s="153"/>
      <c r="G88" s="153"/>
      <c r="H88" s="154"/>
      <c r="I88" s="153"/>
      <c r="J88" s="153"/>
      <c r="K88" s="154"/>
    </row>
    <row r="89" spans="1:11" ht="64.5" customHeight="1">
      <c r="A89" s="210"/>
      <c r="B89" s="210"/>
      <c r="C89" s="210"/>
      <c r="D89" s="23" t="s">
        <v>0</v>
      </c>
      <c r="E89" s="23"/>
      <c r="F89" s="24" t="s">
        <v>1</v>
      </c>
      <c r="G89" s="25"/>
      <c r="H89" s="26"/>
      <c r="I89" s="24" t="s">
        <v>2</v>
      </c>
      <c r="J89" s="25"/>
      <c r="K89" s="22" t="s">
        <v>3</v>
      </c>
    </row>
    <row r="90" spans="1:11" ht="64.5" customHeight="1" thickBot="1">
      <c r="A90" s="149"/>
      <c r="B90" s="149"/>
      <c r="C90" s="149"/>
      <c r="D90" s="23"/>
      <c r="E90" s="23"/>
      <c r="F90" s="24"/>
      <c r="G90" s="25"/>
      <c r="H90" s="26"/>
      <c r="I90" s="24"/>
      <c r="J90" s="25"/>
      <c r="K90" s="22"/>
    </row>
    <row r="91" spans="1:11" ht="60" customHeight="1">
      <c r="A91" s="39" t="s">
        <v>4</v>
      </c>
      <c r="B91" s="40" t="s">
        <v>5</v>
      </c>
      <c r="C91" s="179" t="s">
        <v>106</v>
      </c>
      <c r="D91" s="58" t="s">
        <v>150</v>
      </c>
      <c r="E91" s="59" t="s">
        <v>6</v>
      </c>
      <c r="F91" s="179" t="s">
        <v>106</v>
      </c>
      <c r="G91" s="58" t="s">
        <v>150</v>
      </c>
      <c r="H91" s="59" t="s">
        <v>6</v>
      </c>
      <c r="I91" s="179" t="s">
        <v>106</v>
      </c>
      <c r="J91" s="58" t="s">
        <v>150</v>
      </c>
      <c r="K91" s="60" t="s">
        <v>7</v>
      </c>
    </row>
    <row r="92" spans="1:11" ht="27.75" customHeight="1">
      <c r="A92" s="41"/>
      <c r="B92" s="42"/>
      <c r="C92" s="43" t="s">
        <v>93</v>
      </c>
      <c r="D92" s="61" t="s">
        <v>94</v>
      </c>
      <c r="E92" s="62" t="s">
        <v>8</v>
      </c>
      <c r="F92" s="43" t="s">
        <v>93</v>
      </c>
      <c r="G92" s="61" t="s">
        <v>94</v>
      </c>
      <c r="H92" s="62" t="s">
        <v>9</v>
      </c>
      <c r="I92" s="43" t="s">
        <v>93</v>
      </c>
      <c r="J92" s="61" t="s">
        <v>94</v>
      </c>
      <c r="K92" s="62" t="s">
        <v>10</v>
      </c>
    </row>
    <row r="93" spans="1:11" ht="29.25" customHeight="1">
      <c r="A93" s="44">
        <v>1</v>
      </c>
      <c r="B93" s="45">
        <v>2</v>
      </c>
      <c r="C93" s="45">
        <v>3</v>
      </c>
      <c r="D93" s="63">
        <v>4</v>
      </c>
      <c r="E93" s="64">
        <v>5</v>
      </c>
      <c r="F93" s="45">
        <v>6</v>
      </c>
      <c r="G93" s="45">
        <v>7</v>
      </c>
      <c r="H93" s="64">
        <v>8</v>
      </c>
      <c r="I93" s="45">
        <v>9</v>
      </c>
      <c r="J93" s="45">
        <v>10</v>
      </c>
      <c r="K93" s="64">
        <v>11</v>
      </c>
    </row>
    <row r="94" spans="1:11" ht="36" customHeight="1">
      <c r="A94" s="124" t="s">
        <v>91</v>
      </c>
      <c r="B94" s="151" t="s">
        <v>113</v>
      </c>
      <c r="C94" s="87"/>
      <c r="D94" s="87"/>
      <c r="E94" s="88"/>
      <c r="F94" s="87"/>
      <c r="G94" s="87"/>
      <c r="H94" s="88"/>
      <c r="I94" s="87"/>
      <c r="J94" s="87"/>
      <c r="K94" s="88"/>
    </row>
    <row r="95" spans="1:11" ht="25.5" customHeight="1">
      <c r="A95" s="122"/>
      <c r="B95" s="123" t="s">
        <v>114</v>
      </c>
      <c r="C95" s="77">
        <f>C96+C102+C104+C106+C108+C110+C111+C113+C115+C117+C118+C119+C120+C121+C123+C124+C126+C128+C133+C134</f>
        <v>138997205</v>
      </c>
      <c r="D95" s="77">
        <f>D96+D102+D111+D113+D119+D120+D124+D128+D129+D133+D110+D117+D121+D134</f>
        <v>9163605</v>
      </c>
      <c r="E95" s="78">
        <f>D95*100/C95</f>
        <v>6.592654147254256</v>
      </c>
      <c r="F95" s="77">
        <f>F96+F102+F104+F111+F115+F117+F119+F120+F126+F133+F128</f>
        <v>51185459</v>
      </c>
      <c r="G95" s="77">
        <f>G96+G102+G111+G117+G119+G120+G128+G129+G133</f>
        <v>6816546</v>
      </c>
      <c r="H95" s="78">
        <f>G95*100/F95</f>
        <v>13.317348585269109</v>
      </c>
      <c r="I95" s="77">
        <f>I106+I108+I110+I113+I118+I120+I121+I123+I124+I134</f>
        <v>87811746</v>
      </c>
      <c r="J95" s="77">
        <f>J110+J113+J121+J124+J129+J134</f>
        <v>2347059</v>
      </c>
      <c r="K95" s="78">
        <f>J95*100/I95</f>
        <v>2.6728303523312245</v>
      </c>
    </row>
    <row r="96" spans="1:11" ht="36" customHeight="1">
      <c r="A96" s="115"/>
      <c r="B96" s="185" t="s">
        <v>112</v>
      </c>
      <c r="C96" s="186">
        <f>C97+C99</f>
        <v>31348841</v>
      </c>
      <c r="D96" s="186">
        <f>D97+D99</f>
        <v>4058824</v>
      </c>
      <c r="E96" s="187">
        <f>D96*100/C96</f>
        <v>12.947285674771836</v>
      </c>
      <c r="F96" s="186">
        <f>F97+F99</f>
        <v>31348841</v>
      </c>
      <c r="G96" s="186">
        <f>G97+G99</f>
        <v>4058824</v>
      </c>
      <c r="H96" s="187">
        <f>G96*100/F96</f>
        <v>12.947285674771836</v>
      </c>
      <c r="I96" s="91" t="s">
        <v>13</v>
      </c>
      <c r="J96" s="91" t="s">
        <v>13</v>
      </c>
      <c r="K96" s="92" t="s">
        <v>13</v>
      </c>
    </row>
    <row r="97" spans="1:11" ht="36" customHeight="1">
      <c r="A97" s="115"/>
      <c r="B97" s="117" t="s">
        <v>63</v>
      </c>
      <c r="C97" s="79">
        <v>16466325</v>
      </c>
      <c r="D97" s="79">
        <v>3</v>
      </c>
      <c r="E97" s="80">
        <f>D97*100/C97</f>
        <v>1.8219001507622375E-05</v>
      </c>
      <c r="F97" s="79">
        <v>16466325</v>
      </c>
      <c r="G97" s="79">
        <v>3</v>
      </c>
      <c r="H97" s="80">
        <f>G97*100/F97</f>
        <v>1.8219001507622375E-05</v>
      </c>
      <c r="I97" s="74" t="s">
        <v>13</v>
      </c>
      <c r="J97" s="74" t="s">
        <v>13</v>
      </c>
      <c r="K97" s="75" t="s">
        <v>13</v>
      </c>
    </row>
    <row r="98" spans="1:11" ht="36" customHeight="1">
      <c r="A98" s="115"/>
      <c r="B98" s="117" t="s">
        <v>75</v>
      </c>
      <c r="C98" s="74" t="s">
        <v>13</v>
      </c>
      <c r="D98" s="79">
        <v>3.13</v>
      </c>
      <c r="E98" s="75" t="s">
        <v>13</v>
      </c>
      <c r="F98" s="74" t="s">
        <v>13</v>
      </c>
      <c r="G98" s="79">
        <v>3.13</v>
      </c>
      <c r="H98" s="75" t="s">
        <v>13</v>
      </c>
      <c r="I98" s="74" t="s">
        <v>13</v>
      </c>
      <c r="J98" s="74" t="s">
        <v>13</v>
      </c>
      <c r="K98" s="75" t="s">
        <v>13</v>
      </c>
    </row>
    <row r="99" spans="1:11" ht="36" customHeight="1">
      <c r="A99" s="115"/>
      <c r="B99" s="117" t="s">
        <v>64</v>
      </c>
      <c r="C99" s="79">
        <v>14882516</v>
      </c>
      <c r="D99" s="79">
        <v>4058821</v>
      </c>
      <c r="E99" s="80">
        <f>D99*100/C99</f>
        <v>27.272411465910736</v>
      </c>
      <c r="F99" s="79">
        <v>14882516</v>
      </c>
      <c r="G99" s="79">
        <v>4058821</v>
      </c>
      <c r="H99" s="80">
        <f>G99*100/F99</f>
        <v>27.272411465910736</v>
      </c>
      <c r="I99" s="74" t="s">
        <v>13</v>
      </c>
      <c r="J99" s="74" t="s">
        <v>13</v>
      </c>
      <c r="K99" s="75" t="s">
        <v>13</v>
      </c>
    </row>
    <row r="100" spans="1:11" ht="36" customHeight="1">
      <c r="A100" s="115"/>
      <c r="B100" s="117" t="s">
        <v>75</v>
      </c>
      <c r="C100" s="74" t="s">
        <v>13</v>
      </c>
      <c r="D100" s="79">
        <v>13919</v>
      </c>
      <c r="E100" s="75" t="s">
        <v>13</v>
      </c>
      <c r="F100" s="74" t="s">
        <v>13</v>
      </c>
      <c r="G100" s="79">
        <v>13919</v>
      </c>
      <c r="H100" s="75" t="s">
        <v>13</v>
      </c>
      <c r="I100" s="74" t="s">
        <v>13</v>
      </c>
      <c r="J100" s="74" t="s">
        <v>13</v>
      </c>
      <c r="K100" s="75" t="s">
        <v>13</v>
      </c>
    </row>
    <row r="101" spans="1:11" ht="36" customHeight="1">
      <c r="A101" s="115"/>
      <c r="B101" s="117" t="s">
        <v>115</v>
      </c>
      <c r="C101" s="79"/>
      <c r="D101" s="79"/>
      <c r="E101" s="80"/>
      <c r="F101" s="79"/>
      <c r="G101" s="79"/>
      <c r="H101" s="80"/>
      <c r="I101" s="74"/>
      <c r="J101" s="74"/>
      <c r="K101" s="75"/>
    </row>
    <row r="102" spans="1:11" ht="36" customHeight="1">
      <c r="A102" s="115"/>
      <c r="B102" s="125" t="s">
        <v>110</v>
      </c>
      <c r="C102" s="77">
        <v>6221835</v>
      </c>
      <c r="D102" s="77">
        <v>604646</v>
      </c>
      <c r="E102" s="78">
        <f>D102*100/C102</f>
        <v>9.718129780040776</v>
      </c>
      <c r="F102" s="77">
        <v>6221835</v>
      </c>
      <c r="G102" s="77">
        <v>604646</v>
      </c>
      <c r="H102" s="78">
        <f>G102*100/F102</f>
        <v>9.718129780040776</v>
      </c>
      <c r="I102" s="91" t="s">
        <v>13</v>
      </c>
      <c r="J102" s="91" t="s">
        <v>13</v>
      </c>
      <c r="K102" s="92" t="s">
        <v>13</v>
      </c>
    </row>
    <row r="103" spans="1:11" ht="36" customHeight="1">
      <c r="A103" s="115"/>
      <c r="B103" s="117" t="s">
        <v>116</v>
      </c>
      <c r="C103" s="74"/>
      <c r="D103" s="79"/>
      <c r="E103" s="75"/>
      <c r="F103" s="74"/>
      <c r="G103" s="79"/>
      <c r="H103" s="75"/>
      <c r="I103" s="74"/>
      <c r="J103" s="79"/>
      <c r="K103" s="75"/>
    </row>
    <row r="104" spans="1:11" ht="36" customHeight="1">
      <c r="A104" s="115"/>
      <c r="B104" s="125" t="s">
        <v>85</v>
      </c>
      <c r="C104" s="77">
        <v>2397925</v>
      </c>
      <c r="D104" s="91" t="s">
        <v>13</v>
      </c>
      <c r="E104" s="92" t="s">
        <v>13</v>
      </c>
      <c r="F104" s="77">
        <v>2397925</v>
      </c>
      <c r="G104" s="91" t="s">
        <v>13</v>
      </c>
      <c r="H104" s="92" t="s">
        <v>13</v>
      </c>
      <c r="I104" s="91" t="s">
        <v>13</v>
      </c>
      <c r="J104" s="91" t="s">
        <v>13</v>
      </c>
      <c r="K104" s="92" t="s">
        <v>13</v>
      </c>
    </row>
    <row r="105" spans="1:11" ht="36" customHeight="1">
      <c r="A105" s="115"/>
      <c r="B105" s="117" t="s">
        <v>117</v>
      </c>
      <c r="C105" s="79"/>
      <c r="D105" s="74"/>
      <c r="E105" s="75"/>
      <c r="F105" s="79"/>
      <c r="G105" s="74"/>
      <c r="H105" s="75"/>
      <c r="I105" s="74"/>
      <c r="J105" s="74"/>
      <c r="K105" s="75"/>
    </row>
    <row r="106" spans="1:11" ht="36" customHeight="1">
      <c r="A106" s="115"/>
      <c r="B106" s="125" t="s">
        <v>108</v>
      </c>
      <c r="C106" s="77">
        <v>70687133</v>
      </c>
      <c r="D106" s="91" t="s">
        <v>13</v>
      </c>
      <c r="E106" s="92" t="s">
        <v>13</v>
      </c>
      <c r="F106" s="91" t="s">
        <v>13</v>
      </c>
      <c r="G106" s="91" t="s">
        <v>13</v>
      </c>
      <c r="H106" s="92" t="s">
        <v>13</v>
      </c>
      <c r="I106" s="77">
        <v>70687133</v>
      </c>
      <c r="J106" s="91" t="s">
        <v>13</v>
      </c>
      <c r="K106" s="92" t="s">
        <v>13</v>
      </c>
    </row>
    <row r="107" spans="1:11" ht="36" customHeight="1">
      <c r="A107" s="115"/>
      <c r="B107" s="117" t="s">
        <v>118</v>
      </c>
      <c r="C107" s="79"/>
      <c r="D107" s="74"/>
      <c r="E107" s="75"/>
      <c r="F107" s="79"/>
      <c r="G107" s="74"/>
      <c r="H107" s="75"/>
      <c r="I107" s="79"/>
      <c r="J107" s="74"/>
      <c r="K107" s="75"/>
    </row>
    <row r="108" spans="1:11" ht="36" customHeight="1">
      <c r="A108" s="46"/>
      <c r="B108" s="56" t="s">
        <v>97</v>
      </c>
      <c r="C108" s="77">
        <v>10669815</v>
      </c>
      <c r="D108" s="91" t="s">
        <v>13</v>
      </c>
      <c r="E108" s="75" t="s">
        <v>13</v>
      </c>
      <c r="F108" s="74" t="s">
        <v>13</v>
      </c>
      <c r="G108" s="74" t="s">
        <v>13</v>
      </c>
      <c r="H108" s="75" t="s">
        <v>13</v>
      </c>
      <c r="I108" s="79">
        <v>10669815</v>
      </c>
      <c r="J108" s="74" t="s">
        <v>13</v>
      </c>
      <c r="K108" s="75" t="s">
        <v>13</v>
      </c>
    </row>
    <row r="109" spans="1:11" ht="36" customHeight="1">
      <c r="A109" s="46"/>
      <c r="B109" s="83" t="s">
        <v>130</v>
      </c>
      <c r="C109" s="79"/>
      <c r="D109" s="74"/>
      <c r="E109" s="94"/>
      <c r="F109" s="93"/>
      <c r="G109" s="93"/>
      <c r="H109" s="94"/>
      <c r="I109" s="86"/>
      <c r="J109" s="93"/>
      <c r="K109" s="94"/>
    </row>
    <row r="110" spans="1:11" ht="36" customHeight="1">
      <c r="A110" s="115"/>
      <c r="B110" s="56" t="s">
        <v>129</v>
      </c>
      <c r="C110" s="77">
        <v>1749834</v>
      </c>
      <c r="D110" s="77">
        <v>254824</v>
      </c>
      <c r="E110" s="78">
        <f>D110*100/C110</f>
        <v>14.562752809695091</v>
      </c>
      <c r="F110" s="74" t="s">
        <v>13</v>
      </c>
      <c r="G110" s="74" t="s">
        <v>13</v>
      </c>
      <c r="H110" s="92" t="s">
        <v>13</v>
      </c>
      <c r="I110" s="77">
        <v>1749834</v>
      </c>
      <c r="J110" s="77">
        <v>254824</v>
      </c>
      <c r="K110" s="78">
        <f>J110*100/I110</f>
        <v>14.562752809695091</v>
      </c>
    </row>
    <row r="111" spans="1:11" ht="42" customHeight="1">
      <c r="A111" s="171"/>
      <c r="B111" s="147" t="s">
        <v>131</v>
      </c>
      <c r="C111" s="148">
        <v>80910</v>
      </c>
      <c r="D111" s="148">
        <v>63110</v>
      </c>
      <c r="E111" s="181">
        <f>D111*100/C111</f>
        <v>78.00024718823384</v>
      </c>
      <c r="F111" s="148">
        <v>80910</v>
      </c>
      <c r="G111" s="148">
        <v>63110</v>
      </c>
      <c r="H111" s="181">
        <f>G111*100/F111</f>
        <v>78.00024718823384</v>
      </c>
      <c r="I111" s="90" t="s">
        <v>13</v>
      </c>
      <c r="J111" s="162" t="s">
        <v>13</v>
      </c>
      <c r="K111" s="161" t="s">
        <v>13</v>
      </c>
    </row>
    <row r="112" spans="1:11" ht="36" customHeight="1">
      <c r="A112" s="115"/>
      <c r="B112" s="117" t="s">
        <v>132</v>
      </c>
      <c r="C112" s="79"/>
      <c r="D112" s="79"/>
      <c r="E112" s="80"/>
      <c r="F112" s="79"/>
      <c r="G112" s="79"/>
      <c r="H112" s="80"/>
      <c r="I112" s="74"/>
      <c r="J112" s="79"/>
      <c r="K112" s="80"/>
    </row>
    <row r="113" spans="1:11" ht="36.75" customHeight="1">
      <c r="A113" s="115"/>
      <c r="B113" s="123" t="s">
        <v>107</v>
      </c>
      <c r="C113" s="77">
        <v>161707</v>
      </c>
      <c r="D113" s="77">
        <v>76415</v>
      </c>
      <c r="E113" s="78">
        <f>D113*100/C113</f>
        <v>47.25522086242401</v>
      </c>
      <c r="F113" s="90" t="s">
        <v>13</v>
      </c>
      <c r="G113" s="91" t="s">
        <v>13</v>
      </c>
      <c r="H113" s="92" t="s">
        <v>13</v>
      </c>
      <c r="I113" s="77">
        <v>161707</v>
      </c>
      <c r="J113" s="77">
        <v>76415</v>
      </c>
      <c r="K113" s="78">
        <f>J113*100/I113</f>
        <v>47.25522086242401</v>
      </c>
    </row>
    <row r="114" spans="1:11" ht="36.75" customHeight="1">
      <c r="A114" s="115"/>
      <c r="B114" s="190" t="s">
        <v>133</v>
      </c>
      <c r="C114" s="79"/>
      <c r="D114" s="79"/>
      <c r="E114" s="94"/>
      <c r="F114" s="200"/>
      <c r="G114" s="93"/>
      <c r="H114" s="94"/>
      <c r="I114" s="86"/>
      <c r="J114" s="87"/>
      <c r="K114" s="94"/>
    </row>
    <row r="115" spans="1:11" ht="24.75" customHeight="1">
      <c r="A115" s="115"/>
      <c r="B115" s="125" t="s">
        <v>125</v>
      </c>
      <c r="C115" s="77">
        <v>29580</v>
      </c>
      <c r="D115" s="91" t="s">
        <v>13</v>
      </c>
      <c r="E115" s="92" t="s">
        <v>13</v>
      </c>
      <c r="F115" s="77">
        <v>29580</v>
      </c>
      <c r="G115" s="91" t="s">
        <v>13</v>
      </c>
      <c r="H115" s="92" t="s">
        <v>13</v>
      </c>
      <c r="I115" s="201"/>
      <c r="J115" s="77"/>
      <c r="K115" s="92"/>
    </row>
    <row r="116" spans="1:11" ht="36" customHeight="1">
      <c r="A116" s="115"/>
      <c r="B116" s="117" t="s">
        <v>134</v>
      </c>
      <c r="C116" s="79"/>
      <c r="D116" s="74"/>
      <c r="E116" s="75"/>
      <c r="F116" s="79"/>
      <c r="G116" s="74"/>
      <c r="H116" s="75"/>
      <c r="I116" s="104"/>
      <c r="J116" s="74"/>
      <c r="K116" s="75"/>
    </row>
    <row r="117" spans="1:11" ht="36" customHeight="1">
      <c r="A117" s="115"/>
      <c r="B117" s="123" t="s">
        <v>90</v>
      </c>
      <c r="C117" s="77">
        <v>63414</v>
      </c>
      <c r="D117" s="77">
        <v>42759</v>
      </c>
      <c r="E117" s="78">
        <f>D117*100/C117</f>
        <v>67.42832812943514</v>
      </c>
      <c r="F117" s="77">
        <v>63414</v>
      </c>
      <c r="G117" s="77">
        <v>42759</v>
      </c>
      <c r="H117" s="78">
        <f>G117*100/F117</f>
        <v>67.42832812943514</v>
      </c>
      <c r="I117" s="90" t="s">
        <v>13</v>
      </c>
      <c r="J117" s="91" t="s">
        <v>13</v>
      </c>
      <c r="K117" s="92" t="s">
        <v>13</v>
      </c>
    </row>
    <row r="118" spans="1:11" ht="42" customHeight="1">
      <c r="A118" s="171"/>
      <c r="B118" s="147" t="s">
        <v>135</v>
      </c>
      <c r="C118" s="148">
        <v>767578</v>
      </c>
      <c r="D118" s="91" t="s">
        <v>13</v>
      </c>
      <c r="E118" s="92" t="s">
        <v>13</v>
      </c>
      <c r="F118" s="91" t="s">
        <v>13</v>
      </c>
      <c r="G118" s="91" t="s">
        <v>13</v>
      </c>
      <c r="H118" s="92" t="s">
        <v>13</v>
      </c>
      <c r="I118" s="148">
        <v>767578</v>
      </c>
      <c r="J118" s="91" t="s">
        <v>13</v>
      </c>
      <c r="K118" s="92" t="s">
        <v>13</v>
      </c>
    </row>
    <row r="119" spans="1:11" ht="45" customHeight="1">
      <c r="A119" s="171"/>
      <c r="B119" s="147" t="s">
        <v>136</v>
      </c>
      <c r="C119" s="148">
        <v>4261153</v>
      </c>
      <c r="D119" s="175">
        <v>1982507</v>
      </c>
      <c r="E119" s="181">
        <f>D119*100/C119</f>
        <v>46.52513063952409</v>
      </c>
      <c r="F119" s="148">
        <v>4261153</v>
      </c>
      <c r="G119" s="175">
        <v>1982507</v>
      </c>
      <c r="H119" s="181">
        <f>G119*100/F119</f>
        <v>46.52513063952409</v>
      </c>
      <c r="I119" s="163"/>
      <c r="J119" s="91" t="s">
        <v>13</v>
      </c>
      <c r="K119" s="92" t="s">
        <v>13</v>
      </c>
    </row>
    <row r="120" spans="1:11" ht="45" customHeight="1">
      <c r="A120" s="171"/>
      <c r="B120" s="147" t="s">
        <v>137</v>
      </c>
      <c r="C120" s="148">
        <v>90308</v>
      </c>
      <c r="D120" s="148">
        <v>8233</v>
      </c>
      <c r="E120" s="180">
        <f>D120*100/C120</f>
        <v>9.116578819152235</v>
      </c>
      <c r="F120" s="178">
        <v>83654</v>
      </c>
      <c r="G120" s="148">
        <v>8233</v>
      </c>
      <c r="H120" s="180">
        <f>G120*100/F120</f>
        <v>9.841729026705238</v>
      </c>
      <c r="I120" s="178">
        <v>6654</v>
      </c>
      <c r="J120" s="173" t="s">
        <v>13</v>
      </c>
      <c r="K120" s="177" t="s">
        <v>13</v>
      </c>
    </row>
    <row r="121" spans="1:11" ht="45" customHeight="1">
      <c r="A121" s="171"/>
      <c r="B121" s="159" t="s">
        <v>144</v>
      </c>
      <c r="C121" s="160">
        <v>422344</v>
      </c>
      <c r="D121" s="148">
        <v>318519</v>
      </c>
      <c r="E121" s="184">
        <f>D121*100/C121</f>
        <v>75.4169586877048</v>
      </c>
      <c r="F121" s="91" t="s">
        <v>13</v>
      </c>
      <c r="G121" s="91" t="s">
        <v>13</v>
      </c>
      <c r="H121" s="92" t="s">
        <v>13</v>
      </c>
      <c r="I121" s="178">
        <v>422344</v>
      </c>
      <c r="J121" s="148">
        <v>318519</v>
      </c>
      <c r="K121" s="184">
        <f>J121*100/I121</f>
        <v>75.4169586877048</v>
      </c>
    </row>
    <row r="122" spans="1:11" ht="42" customHeight="1">
      <c r="A122" s="171"/>
      <c r="B122" s="159" t="s">
        <v>138</v>
      </c>
      <c r="C122" s="160"/>
      <c r="D122" s="93"/>
      <c r="E122" s="75"/>
      <c r="F122" s="176"/>
      <c r="G122" s="74"/>
      <c r="H122" s="75"/>
      <c r="I122" s="172"/>
      <c r="J122" s="74"/>
      <c r="K122" s="75"/>
    </row>
    <row r="123" spans="1:11" ht="30" customHeight="1">
      <c r="A123" s="171"/>
      <c r="B123" s="174" t="s">
        <v>101</v>
      </c>
      <c r="C123" s="175">
        <v>192580</v>
      </c>
      <c r="D123" s="91" t="s">
        <v>13</v>
      </c>
      <c r="E123" s="92" t="s">
        <v>13</v>
      </c>
      <c r="F123" s="91" t="s">
        <v>13</v>
      </c>
      <c r="G123" s="91" t="s">
        <v>13</v>
      </c>
      <c r="H123" s="92" t="s">
        <v>13</v>
      </c>
      <c r="I123" s="175">
        <v>192580</v>
      </c>
      <c r="J123" s="91" t="s">
        <v>13</v>
      </c>
      <c r="K123" s="92" t="s">
        <v>13</v>
      </c>
    </row>
    <row r="124" spans="1:11" ht="45" customHeight="1">
      <c r="A124" s="171"/>
      <c r="B124" s="147" t="s">
        <v>139</v>
      </c>
      <c r="C124" s="148">
        <v>446220</v>
      </c>
      <c r="D124" s="148">
        <v>352088</v>
      </c>
      <c r="E124" s="184">
        <f>D124*100/C124</f>
        <v>78.90457621800905</v>
      </c>
      <c r="F124" s="173" t="s">
        <v>13</v>
      </c>
      <c r="G124" s="173" t="s">
        <v>13</v>
      </c>
      <c r="H124" s="177" t="s">
        <v>13</v>
      </c>
      <c r="I124" s="148">
        <v>446220</v>
      </c>
      <c r="J124" s="148">
        <v>352088</v>
      </c>
      <c r="K124" s="184">
        <f>J124*100/I124</f>
        <v>78.90457621800905</v>
      </c>
    </row>
    <row r="125" spans="1:11" ht="39" customHeight="1">
      <c r="A125" s="171"/>
      <c r="B125" s="117" t="s">
        <v>140</v>
      </c>
      <c r="C125" s="160"/>
      <c r="D125" s="160"/>
      <c r="E125" s="192"/>
      <c r="F125" s="93"/>
      <c r="G125" s="93"/>
      <c r="H125" s="94"/>
      <c r="I125" s="203"/>
      <c r="J125" s="160"/>
      <c r="K125" s="192"/>
    </row>
    <row r="126" spans="1:11" ht="34.5" customHeight="1">
      <c r="A126" s="171"/>
      <c r="B126" s="191" t="s">
        <v>127</v>
      </c>
      <c r="C126" s="194">
        <v>6422420</v>
      </c>
      <c r="D126" s="195" t="s">
        <v>13</v>
      </c>
      <c r="E126" s="196" t="s">
        <v>13</v>
      </c>
      <c r="F126" s="202">
        <v>6422420</v>
      </c>
      <c r="G126" s="193" t="s">
        <v>13</v>
      </c>
      <c r="H126" s="161" t="s">
        <v>13</v>
      </c>
      <c r="I126" s="91" t="s">
        <v>13</v>
      </c>
      <c r="J126" s="91" t="s">
        <v>13</v>
      </c>
      <c r="K126" s="92" t="s">
        <v>13</v>
      </c>
    </row>
    <row r="127" spans="1:11" ht="36" customHeight="1">
      <c r="A127" s="171"/>
      <c r="B127" s="159" t="s">
        <v>141</v>
      </c>
      <c r="C127" s="160"/>
      <c r="D127" s="160"/>
      <c r="E127" s="192"/>
      <c r="F127" s="106"/>
      <c r="G127" s="74"/>
      <c r="H127" s="75"/>
      <c r="I127" s="203"/>
      <c r="J127" s="160"/>
      <c r="K127" s="192"/>
    </row>
    <row r="128" spans="1:11" ht="30" customHeight="1">
      <c r="A128" s="171"/>
      <c r="B128" s="191" t="s">
        <v>126</v>
      </c>
      <c r="C128" s="175">
        <v>197912</v>
      </c>
      <c r="D128" s="175">
        <v>15058</v>
      </c>
      <c r="E128" s="181">
        <f>D128*100/C128</f>
        <v>7.608432030397348</v>
      </c>
      <c r="F128" s="175">
        <v>197912</v>
      </c>
      <c r="G128" s="175">
        <v>15058</v>
      </c>
      <c r="H128" s="181">
        <f>G128*100/F128</f>
        <v>7.608432030397348</v>
      </c>
      <c r="I128" s="91" t="s">
        <v>13</v>
      </c>
      <c r="J128" s="91" t="s">
        <v>13</v>
      </c>
      <c r="K128" s="92" t="s">
        <v>13</v>
      </c>
    </row>
    <row r="129" spans="1:11" ht="45" customHeight="1">
      <c r="A129" s="171"/>
      <c r="B129" s="147" t="s">
        <v>142</v>
      </c>
      <c r="C129" s="91" t="s">
        <v>13</v>
      </c>
      <c r="D129" s="148">
        <f>D130+D131</f>
        <v>17967</v>
      </c>
      <c r="E129" s="183" t="s">
        <v>13</v>
      </c>
      <c r="F129" s="162" t="s">
        <v>13</v>
      </c>
      <c r="G129" s="148">
        <f>G130</f>
        <v>3260</v>
      </c>
      <c r="H129" s="183" t="s">
        <v>13</v>
      </c>
      <c r="I129" s="162" t="s">
        <v>13</v>
      </c>
      <c r="J129" s="148">
        <f>J131</f>
        <v>14707</v>
      </c>
      <c r="K129" s="183" t="s">
        <v>13</v>
      </c>
    </row>
    <row r="130" spans="1:11" ht="36" customHeight="1">
      <c r="A130" s="171"/>
      <c r="B130" s="150" t="s">
        <v>102</v>
      </c>
      <c r="C130" s="93" t="s">
        <v>13</v>
      </c>
      <c r="D130" s="79">
        <v>3260</v>
      </c>
      <c r="E130" s="75" t="s">
        <v>13</v>
      </c>
      <c r="F130" s="182" t="s">
        <v>13</v>
      </c>
      <c r="G130" s="87">
        <v>3260</v>
      </c>
      <c r="H130" s="94" t="s">
        <v>13</v>
      </c>
      <c r="I130" s="182" t="s">
        <v>13</v>
      </c>
      <c r="J130" s="93" t="s">
        <v>13</v>
      </c>
      <c r="K130" s="94" t="s">
        <v>13</v>
      </c>
    </row>
    <row r="131" spans="1:11" ht="28.5" customHeight="1">
      <c r="A131" s="171"/>
      <c r="B131" s="150" t="s">
        <v>103</v>
      </c>
      <c r="C131" s="74" t="s">
        <v>13</v>
      </c>
      <c r="D131" s="79">
        <v>14707</v>
      </c>
      <c r="E131" s="75" t="s">
        <v>13</v>
      </c>
      <c r="F131" s="74" t="s">
        <v>13</v>
      </c>
      <c r="G131" s="74" t="s">
        <v>13</v>
      </c>
      <c r="H131" s="75" t="s">
        <v>13</v>
      </c>
      <c r="I131" s="74" t="s">
        <v>13</v>
      </c>
      <c r="J131" s="79">
        <v>14707</v>
      </c>
      <c r="K131" s="75" t="s">
        <v>13</v>
      </c>
    </row>
    <row r="132" spans="1:11" ht="42" customHeight="1">
      <c r="A132" s="171"/>
      <c r="B132" s="117" t="s">
        <v>143</v>
      </c>
      <c r="C132" s="74"/>
      <c r="D132" s="79"/>
      <c r="E132" s="75"/>
      <c r="F132" s="205"/>
      <c r="G132" s="74"/>
      <c r="H132" s="75"/>
      <c r="I132" s="104"/>
      <c r="J132" s="79"/>
      <c r="K132" s="75"/>
    </row>
    <row r="133" spans="1:11" ht="28.5" customHeight="1">
      <c r="A133" s="171"/>
      <c r="B133" s="191" t="s">
        <v>128</v>
      </c>
      <c r="C133" s="77">
        <v>77815</v>
      </c>
      <c r="D133" s="77">
        <v>38149</v>
      </c>
      <c r="E133" s="78">
        <f>D133*100/C133</f>
        <v>49.02525220073251</v>
      </c>
      <c r="F133" s="77">
        <v>77815</v>
      </c>
      <c r="G133" s="77">
        <v>38149</v>
      </c>
      <c r="H133" s="78">
        <f>G133*100/F133</f>
        <v>49.02525220073251</v>
      </c>
      <c r="I133" s="91" t="s">
        <v>13</v>
      </c>
      <c r="J133" s="91" t="s">
        <v>13</v>
      </c>
      <c r="K133" s="92" t="s">
        <v>13</v>
      </c>
    </row>
    <row r="134" spans="1:11" ht="42" customHeight="1">
      <c r="A134" s="171"/>
      <c r="B134" s="147" t="s">
        <v>147</v>
      </c>
      <c r="C134" s="186">
        <v>2707881</v>
      </c>
      <c r="D134" s="186">
        <v>1330506</v>
      </c>
      <c r="E134" s="187">
        <f>D134*100/C134</f>
        <v>49.13458161566184</v>
      </c>
      <c r="F134" s="173" t="s">
        <v>13</v>
      </c>
      <c r="G134" s="173" t="s">
        <v>13</v>
      </c>
      <c r="H134" s="177" t="s">
        <v>13</v>
      </c>
      <c r="I134" s="186">
        <v>2707881</v>
      </c>
      <c r="J134" s="186">
        <v>1330506</v>
      </c>
      <c r="K134" s="187">
        <f>J134*100/I134</f>
        <v>49.13458161566184</v>
      </c>
    </row>
    <row r="135" spans="1:11" ht="54" customHeight="1">
      <c r="A135" s="115" t="s">
        <v>86</v>
      </c>
      <c r="B135" s="117" t="s">
        <v>119</v>
      </c>
      <c r="C135" s="74"/>
      <c r="D135" s="79"/>
      <c r="E135" s="75"/>
      <c r="F135" s="188"/>
      <c r="G135" s="74"/>
      <c r="H135" s="75"/>
      <c r="I135" s="104"/>
      <c r="J135" s="79"/>
      <c r="K135" s="75"/>
    </row>
    <row r="136" spans="1:11" ht="28.5" customHeight="1">
      <c r="A136" s="122"/>
      <c r="B136" s="123" t="s">
        <v>120</v>
      </c>
      <c r="C136" s="77">
        <f>C138+C139+C140+C142</f>
        <v>18422837</v>
      </c>
      <c r="D136" s="77">
        <f>D139+D140+D142</f>
        <v>4815984</v>
      </c>
      <c r="E136" s="78">
        <f>D136*100/C136</f>
        <v>26.14138093932004</v>
      </c>
      <c r="F136" s="204">
        <f>F139+F142</f>
        <v>2726300</v>
      </c>
      <c r="G136" s="77">
        <f>G139+G142</f>
        <v>2726302</v>
      </c>
      <c r="H136" s="78">
        <f>G136*100/F136</f>
        <v>100.00007335949822</v>
      </c>
      <c r="I136" s="109">
        <f>I138+I140</f>
        <v>15696537</v>
      </c>
      <c r="J136" s="77">
        <f>J140</f>
        <v>2089682</v>
      </c>
      <c r="K136" s="78">
        <f>J136*100/I136</f>
        <v>13.31301292762856</v>
      </c>
    </row>
    <row r="137" spans="1:11" ht="37.5" customHeight="1">
      <c r="A137" s="171"/>
      <c r="B137" s="189" t="s">
        <v>121</v>
      </c>
      <c r="C137" s="74"/>
      <c r="D137" s="79"/>
      <c r="E137" s="75"/>
      <c r="F137" s="188"/>
      <c r="G137" s="74"/>
      <c r="H137" s="75"/>
      <c r="I137" s="106"/>
      <c r="J137" s="79"/>
      <c r="K137" s="75"/>
    </row>
    <row r="138" spans="1:11" ht="28.5" customHeight="1">
      <c r="A138" s="171"/>
      <c r="B138" s="197" t="s">
        <v>124</v>
      </c>
      <c r="C138" s="77">
        <v>13606855</v>
      </c>
      <c r="D138" s="91" t="s">
        <v>13</v>
      </c>
      <c r="E138" s="92" t="s">
        <v>13</v>
      </c>
      <c r="F138" s="91" t="s">
        <v>13</v>
      </c>
      <c r="G138" s="91" t="s">
        <v>13</v>
      </c>
      <c r="H138" s="92" t="s">
        <v>13</v>
      </c>
      <c r="I138" s="77">
        <v>13606855</v>
      </c>
      <c r="J138" s="91" t="s">
        <v>13</v>
      </c>
      <c r="K138" s="92" t="s">
        <v>13</v>
      </c>
    </row>
    <row r="139" spans="1:11" ht="49.5" customHeight="1">
      <c r="A139" s="171"/>
      <c r="B139" s="198" t="s">
        <v>122</v>
      </c>
      <c r="C139" s="186">
        <v>1209460</v>
      </c>
      <c r="D139" s="186">
        <v>1209461</v>
      </c>
      <c r="E139" s="187">
        <f>D139*100/C139</f>
        <v>100.00008268152729</v>
      </c>
      <c r="F139" s="186">
        <v>1209460</v>
      </c>
      <c r="G139" s="186">
        <v>1209461</v>
      </c>
      <c r="H139" s="187">
        <f>G139*100/F139</f>
        <v>100.00008268152729</v>
      </c>
      <c r="I139" s="91" t="s">
        <v>13</v>
      </c>
      <c r="J139" s="91" t="s">
        <v>13</v>
      </c>
      <c r="K139" s="92" t="s">
        <v>13</v>
      </c>
    </row>
    <row r="140" spans="1:11" ht="45" customHeight="1">
      <c r="A140" s="171"/>
      <c r="B140" s="198" t="s">
        <v>123</v>
      </c>
      <c r="C140" s="186">
        <v>2089682</v>
      </c>
      <c r="D140" s="186">
        <v>2089682</v>
      </c>
      <c r="E140" s="78">
        <f>D140*100/C140</f>
        <v>100</v>
      </c>
      <c r="F140" s="199" t="s">
        <v>13</v>
      </c>
      <c r="G140" s="173" t="s">
        <v>13</v>
      </c>
      <c r="H140" s="177" t="s">
        <v>13</v>
      </c>
      <c r="I140" s="186">
        <v>2089682</v>
      </c>
      <c r="J140" s="186">
        <v>2089682</v>
      </c>
      <c r="K140" s="78">
        <f>J140*100/I140</f>
        <v>100</v>
      </c>
    </row>
    <row r="141" spans="1:11" ht="45" customHeight="1">
      <c r="A141" s="171"/>
      <c r="B141" s="117" t="s">
        <v>145</v>
      </c>
      <c r="C141" s="74"/>
      <c r="D141" s="79"/>
      <c r="E141" s="75"/>
      <c r="F141" s="205"/>
      <c r="G141" s="74"/>
      <c r="H141" s="75"/>
      <c r="I141" s="182"/>
      <c r="J141" s="87"/>
      <c r="K141" s="94"/>
    </row>
    <row r="142" spans="1:11" ht="30" customHeight="1" thickBot="1">
      <c r="A142" s="171"/>
      <c r="B142" s="125" t="s">
        <v>146</v>
      </c>
      <c r="C142" s="207">
        <v>1516840</v>
      </c>
      <c r="D142" s="79">
        <v>1516841</v>
      </c>
      <c r="E142" s="80">
        <f>D142*100/C142</f>
        <v>100.00006592653148</v>
      </c>
      <c r="F142" s="207">
        <v>1516840</v>
      </c>
      <c r="G142" s="79">
        <v>1516841</v>
      </c>
      <c r="H142" s="80">
        <f>G142*100/F142</f>
        <v>100.00006592653148</v>
      </c>
      <c r="I142" s="208" t="s">
        <v>13</v>
      </c>
      <c r="J142" s="91" t="s">
        <v>13</v>
      </c>
      <c r="K142" s="92" t="s">
        <v>13</v>
      </c>
    </row>
    <row r="143" spans="1:11" ht="52.5" customHeight="1" thickBot="1" thickTop="1">
      <c r="A143" s="146"/>
      <c r="B143" s="167" t="s">
        <v>92</v>
      </c>
      <c r="C143" s="165">
        <f>C95+C136</f>
        <v>157420042</v>
      </c>
      <c r="D143" s="165">
        <f>D95+D136</f>
        <v>13979589</v>
      </c>
      <c r="E143" s="164">
        <f>D143*100/C143</f>
        <v>8.880437854285416</v>
      </c>
      <c r="F143" s="165">
        <f>F95+F136</f>
        <v>53911759</v>
      </c>
      <c r="G143" s="165">
        <f>G95+G136</f>
        <v>9542848</v>
      </c>
      <c r="H143" s="164">
        <f>G143*100/F143</f>
        <v>17.700865594090523</v>
      </c>
      <c r="I143" s="166">
        <f>I95+I136</f>
        <v>103508283</v>
      </c>
      <c r="J143" s="165">
        <f>J95+J136</f>
        <v>4436741</v>
      </c>
      <c r="K143" s="164">
        <f>J143*100/I143</f>
        <v>4.286363246891073</v>
      </c>
    </row>
    <row r="144" spans="1:11" ht="64.5" customHeight="1" thickBot="1" thickTop="1">
      <c r="A144" s="118"/>
      <c r="B144" s="119" t="s">
        <v>44</v>
      </c>
      <c r="C144" s="120">
        <f>C143+C87</f>
        <v>1884911639</v>
      </c>
      <c r="D144" s="120">
        <f>D87+D143</f>
        <v>896669412</v>
      </c>
      <c r="E144" s="121">
        <f aca="true" t="shared" si="9" ref="E144:E150">D144*100/C144</f>
        <v>47.57089899851799</v>
      </c>
      <c r="F144" s="120">
        <f>F87+F143</f>
        <v>1382640973</v>
      </c>
      <c r="G144" s="120">
        <f>G87+G143</f>
        <v>677110923</v>
      </c>
      <c r="H144" s="164">
        <f aca="true" t="shared" si="10" ref="H144:H150">G144*100/F144</f>
        <v>48.97228826734617</v>
      </c>
      <c r="I144" s="120">
        <f>I87+I143</f>
        <v>502270666</v>
      </c>
      <c r="J144" s="120">
        <f>J87+J143</f>
        <v>219558489</v>
      </c>
      <c r="K144" s="121">
        <f aca="true" t="shared" si="11" ref="K144:K150">J144*100/I144</f>
        <v>43.71318172899231</v>
      </c>
    </row>
    <row r="145" spans="1:11" ht="36" customHeight="1" thickTop="1">
      <c r="A145" s="126">
        <v>9</v>
      </c>
      <c r="B145" s="127" t="s">
        <v>45</v>
      </c>
      <c r="C145" s="128">
        <f>C146+C147</f>
        <v>3706236</v>
      </c>
      <c r="D145" s="128">
        <f>D146+D147</f>
        <v>1904343</v>
      </c>
      <c r="E145" s="129">
        <f t="shared" si="9"/>
        <v>51.38213001006952</v>
      </c>
      <c r="F145" s="130">
        <f>F146+F147</f>
        <v>1679285</v>
      </c>
      <c r="G145" s="130">
        <f>G146+G147</f>
        <v>1035500</v>
      </c>
      <c r="H145" s="131">
        <f>G145*100/F145</f>
        <v>61.66314830418899</v>
      </c>
      <c r="I145" s="130">
        <f>I146+I147</f>
        <v>2026951</v>
      </c>
      <c r="J145" s="130">
        <f>J146+J147</f>
        <v>868843</v>
      </c>
      <c r="K145" s="131">
        <f>J145*100/I145</f>
        <v>42.86452903893582</v>
      </c>
    </row>
    <row r="146" spans="1:11" ht="36" customHeight="1">
      <c r="A146" s="132"/>
      <c r="B146" s="133" t="s">
        <v>46</v>
      </c>
      <c r="C146" s="134">
        <f>F146+I146</f>
        <v>265930</v>
      </c>
      <c r="D146" s="134">
        <f>G146+J146</f>
        <v>265930</v>
      </c>
      <c r="E146" s="131">
        <f>D146*100/C146</f>
        <v>100</v>
      </c>
      <c r="F146" s="134">
        <v>129285</v>
      </c>
      <c r="G146" s="134">
        <v>129285</v>
      </c>
      <c r="H146" s="131">
        <f>G146*100/F146</f>
        <v>100</v>
      </c>
      <c r="I146" s="135">
        <v>136645</v>
      </c>
      <c r="J146" s="134">
        <v>136645</v>
      </c>
      <c r="K146" s="131">
        <f>J146*100/I146</f>
        <v>100</v>
      </c>
    </row>
    <row r="147" spans="1:11" ht="36" customHeight="1" thickBot="1">
      <c r="A147" s="136"/>
      <c r="B147" s="137" t="s">
        <v>47</v>
      </c>
      <c r="C147" s="135">
        <f>F147+I147</f>
        <v>3440306</v>
      </c>
      <c r="D147" s="138">
        <f>G147+J147</f>
        <v>1638413</v>
      </c>
      <c r="E147" s="139">
        <f t="shared" si="9"/>
        <v>47.62404855847125</v>
      </c>
      <c r="F147" s="135">
        <v>1550000</v>
      </c>
      <c r="G147" s="138">
        <v>906215</v>
      </c>
      <c r="H147" s="139">
        <f t="shared" si="10"/>
        <v>58.465483870967745</v>
      </c>
      <c r="I147" s="135">
        <v>1890306</v>
      </c>
      <c r="J147" s="135">
        <v>732198</v>
      </c>
      <c r="K147" s="139">
        <f>J147*100/I147</f>
        <v>38.73436364271181</v>
      </c>
    </row>
    <row r="148" spans="1:11" ht="64.5" customHeight="1" thickBot="1" thickTop="1">
      <c r="A148" s="146"/>
      <c r="B148" s="119" t="s">
        <v>54</v>
      </c>
      <c r="C148" s="120">
        <f>C144+C145</f>
        <v>1888617875</v>
      </c>
      <c r="D148" s="120">
        <f>D144+D145</f>
        <v>898573755</v>
      </c>
      <c r="E148" s="121">
        <f t="shared" si="9"/>
        <v>47.578378183040336</v>
      </c>
      <c r="F148" s="120">
        <f>F144+F145</f>
        <v>1384320258</v>
      </c>
      <c r="G148" s="120">
        <f>G144+G145</f>
        <v>678146423</v>
      </c>
      <c r="H148" s="121">
        <f t="shared" si="10"/>
        <v>48.98768323883042</v>
      </c>
      <c r="I148" s="120">
        <f>I144+I145</f>
        <v>504297617</v>
      </c>
      <c r="J148" s="120">
        <f>J144+J145</f>
        <v>220427332</v>
      </c>
      <c r="K148" s="121">
        <f t="shared" si="11"/>
        <v>43.709770692808966</v>
      </c>
    </row>
    <row r="149" spans="1:11" ht="46.5" customHeight="1" thickTop="1">
      <c r="A149" s="140">
        <v>10</v>
      </c>
      <c r="B149" s="141" t="s">
        <v>55</v>
      </c>
      <c r="C149" s="128">
        <f>F149+I149</f>
        <v>190783725</v>
      </c>
      <c r="D149" s="128">
        <f>G149+J149</f>
        <v>95368893</v>
      </c>
      <c r="E149" s="142">
        <f t="shared" si="9"/>
        <v>49.98796045102904</v>
      </c>
      <c r="F149" s="143">
        <v>146096980</v>
      </c>
      <c r="G149" s="128">
        <v>69300484</v>
      </c>
      <c r="H149" s="144">
        <f t="shared" si="10"/>
        <v>47.43457667639673</v>
      </c>
      <c r="I149" s="143">
        <v>44686745</v>
      </c>
      <c r="J149" s="128">
        <v>26068409</v>
      </c>
      <c r="K149" s="129">
        <f t="shared" si="11"/>
        <v>58.33588684966873</v>
      </c>
    </row>
    <row r="150" spans="1:11" ht="64.5" customHeight="1" thickBot="1">
      <c r="A150" s="145"/>
      <c r="B150" s="155" t="s">
        <v>56</v>
      </c>
      <c r="C150" s="156">
        <f>C148+C149</f>
        <v>2079401600</v>
      </c>
      <c r="D150" s="156">
        <f>D148+D149</f>
        <v>993942648</v>
      </c>
      <c r="E150" s="157">
        <f t="shared" si="9"/>
        <v>47.79945576650513</v>
      </c>
      <c r="F150" s="158">
        <f>F148+F149</f>
        <v>1530417238</v>
      </c>
      <c r="G150" s="156">
        <f>G148+G149</f>
        <v>747446907</v>
      </c>
      <c r="H150" s="157">
        <f t="shared" si="10"/>
        <v>48.83942028624745</v>
      </c>
      <c r="I150" s="158">
        <f>I148+I149</f>
        <v>548984362</v>
      </c>
      <c r="J150" s="156">
        <f>J149+J148</f>
        <v>246495741</v>
      </c>
      <c r="K150" s="157">
        <f t="shared" si="11"/>
        <v>44.900321040474374</v>
      </c>
    </row>
    <row r="151" spans="1:11" ht="39.75" customHeight="1">
      <c r="A151" s="30"/>
      <c r="B151" s="31"/>
      <c r="C151" s="32"/>
      <c r="D151" s="32"/>
      <c r="E151" s="33"/>
      <c r="F151" s="32"/>
      <c r="G151" s="32"/>
      <c r="H151" s="33"/>
      <c r="I151" s="32"/>
      <c r="J151" s="32"/>
      <c r="K151" s="33"/>
    </row>
    <row r="152" spans="1:11" ht="44.25" customHeight="1">
      <c r="A152" s="19"/>
      <c r="B152" s="16"/>
      <c r="C152" s="17"/>
      <c r="D152" s="20"/>
      <c r="E152" s="18"/>
      <c r="F152" s="7"/>
      <c r="G152" s="35"/>
      <c r="H152" s="36"/>
      <c r="I152" s="7"/>
      <c r="J152" s="7"/>
      <c r="K152" s="13"/>
    </row>
    <row r="153" spans="1:11" ht="18.75" customHeight="1">
      <c r="A153" s="19"/>
      <c r="B153" s="16"/>
      <c r="C153" s="17"/>
      <c r="D153" s="20"/>
      <c r="E153" s="18"/>
      <c r="F153" s="37"/>
      <c r="G153" s="8"/>
      <c r="H153" s="14"/>
      <c r="I153" s="14"/>
      <c r="J153" s="38"/>
      <c r="K153" s="13"/>
    </row>
    <row r="154" spans="1:11" ht="26.25" customHeight="1">
      <c r="A154" s="5"/>
      <c r="B154" s="5"/>
      <c r="C154" s="6"/>
      <c r="F154" s="7"/>
      <c r="G154" s="11"/>
      <c r="H154" s="4"/>
      <c r="I154" s="14"/>
      <c r="J154" s="14"/>
      <c r="K154" s="7"/>
    </row>
    <row r="155" spans="1:11" ht="26.25" customHeight="1">
      <c r="A155" s="5"/>
      <c r="B155" s="5"/>
      <c r="C155" s="6"/>
      <c r="F155" s="7"/>
      <c r="G155" s="11"/>
      <c r="H155" s="4"/>
      <c r="I155" s="14"/>
      <c r="J155" s="14"/>
      <c r="K155" s="7"/>
    </row>
    <row r="156" spans="6:11" ht="26.25">
      <c r="F156" s="9"/>
      <c r="G156" s="11"/>
      <c r="H156" s="4"/>
      <c r="I156" s="10"/>
      <c r="J156" s="10"/>
      <c r="K156" s="12"/>
    </row>
    <row r="157" spans="2:11" ht="26.25">
      <c r="B157" s="2"/>
      <c r="C157" s="29"/>
      <c r="F157" s="3"/>
      <c r="G157" s="3"/>
      <c r="H157" s="3"/>
      <c r="I157" s="3"/>
      <c r="J157" s="8"/>
      <c r="K157" s="12"/>
    </row>
    <row r="158" spans="6:11" ht="26.25" customHeight="1">
      <c r="F158" s="5"/>
      <c r="G158" s="5"/>
      <c r="H158" s="5"/>
      <c r="I158" s="5"/>
      <c r="J158" s="8"/>
      <c r="K158" s="15"/>
    </row>
    <row r="159" spans="6:11" ht="26.25" customHeight="1">
      <c r="F159" s="34"/>
      <c r="G159" s="28"/>
      <c r="H159" s="28"/>
      <c r="I159" s="28"/>
      <c r="J159" s="6"/>
      <c r="K159" s="6"/>
    </row>
    <row r="160" ht="26.25" customHeight="1"/>
    <row r="161" ht="26.25" customHeight="1"/>
  </sheetData>
  <mergeCells count="3">
    <mergeCell ref="A5:C5"/>
    <mergeCell ref="A3:K3"/>
    <mergeCell ref="A89:C89"/>
  </mergeCells>
  <printOptions horizontalCentered="1"/>
  <pageMargins left="0" right="0" top="0" bottom="0" header="0" footer="0"/>
  <pageSetup horizontalDpi="300" verticalDpi="300" orientation="portrait" paperSize="9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0" sqref="E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JB</cp:lastModifiedBy>
  <cp:lastPrinted>2006-07-25T12:40:09Z</cp:lastPrinted>
  <dcterms:created xsi:type="dcterms:W3CDTF">1999-10-11T06:44:44Z</dcterms:created>
  <dcterms:modified xsi:type="dcterms:W3CDTF">2006-07-25T12:43:28Z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