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295" windowHeight="6300" tabRatio="599" activeTab="0"/>
  </bookViews>
  <sheets>
    <sheet name="spraw." sheetId="1" r:id="rId1"/>
  </sheets>
  <definedNames/>
  <calcPr fullCalcOnLoad="1"/>
</workbook>
</file>

<file path=xl/sharedStrings.xml><?xml version="1.0" encoding="utf-8"?>
<sst xmlns="http://schemas.openxmlformats.org/spreadsheetml/2006/main" count="572" uniqueCount="179">
  <si>
    <t>w tym:</t>
  </si>
  <si>
    <t>Dochody gminy</t>
  </si>
  <si>
    <t>Dochody powiatu</t>
  </si>
  <si>
    <t>w zł</t>
  </si>
  <si>
    <t>Lp.</t>
  </si>
  <si>
    <t xml:space="preserve">         T r e ś ć</t>
  </si>
  <si>
    <t xml:space="preserve">  %    wyk.   </t>
  </si>
  <si>
    <t xml:space="preserve">  %                    wyk.   </t>
  </si>
  <si>
    <t>(4:3)</t>
  </si>
  <si>
    <t>(7:6)</t>
  </si>
  <si>
    <t>(10:9)</t>
  </si>
  <si>
    <t>Wpływy z podatków ustalanych i pobieranych na</t>
  </si>
  <si>
    <t xml:space="preserve"> podstawie odrębnych ustaw</t>
  </si>
  <si>
    <t>-</t>
  </si>
  <si>
    <t>a/ podatek rolny</t>
  </si>
  <si>
    <t>b/ podatek od nieruchomości</t>
  </si>
  <si>
    <t>c/ podatek od środków transportowych</t>
  </si>
  <si>
    <t xml:space="preserve">d/ podatek od spadków i darowizn </t>
  </si>
  <si>
    <t>e/ podatek opłacany w formie karty podatkowej</t>
  </si>
  <si>
    <t xml:space="preserve">    od działalności gospodarczej osób fizycznych</t>
  </si>
  <si>
    <t>f/ podatek od posiadania psów</t>
  </si>
  <si>
    <t>g/ podatek leśny</t>
  </si>
  <si>
    <t>Wpływy z opłat i inne wpływy</t>
  </si>
  <si>
    <t>a/ opłata skarbowa</t>
  </si>
  <si>
    <t xml:space="preserve">b/ opłata targowa </t>
  </si>
  <si>
    <t>c/ opłata eksploatacyjna</t>
  </si>
  <si>
    <t>d/ opłata za zezwolenia na sprzedaż alkoholu</t>
  </si>
  <si>
    <t xml:space="preserve">   określonych ustawą "Prawo o ruchu drogowym"</t>
  </si>
  <si>
    <t xml:space="preserve"> oraz wpływy z innych jednostek organizacyjnych</t>
  </si>
  <si>
    <t>a/ dochody  Wydz.Geodezji, Katastru i Inwentaryzacji</t>
  </si>
  <si>
    <t>b/ dochody  Wydziału  Gospodarowania   Majątkiem</t>
  </si>
  <si>
    <t>c/ dochody z najmu lokali użytowych strefy "0"</t>
  </si>
  <si>
    <t>Dochody z udziałów w podatkach stanowiących dochód</t>
  </si>
  <si>
    <t>budżetu państwa</t>
  </si>
  <si>
    <t>Pozostałe dochody</t>
  </si>
  <si>
    <t>a/ odsetki od środków na rachunkach bankowych</t>
  </si>
  <si>
    <t>b/ rozliczenia z lat ubiegłych</t>
  </si>
  <si>
    <t xml:space="preserve">c/ pozostałe </t>
  </si>
  <si>
    <t xml:space="preserve"> - odpłatność za usługi opiekuńcze</t>
  </si>
  <si>
    <t xml:space="preserve"> - odsetki od należności podatkowych i wpłat po terminie</t>
  </si>
  <si>
    <t>Subwencja  ogólna - gmina</t>
  </si>
  <si>
    <t>7a</t>
  </si>
  <si>
    <t>Subwencja ogólna - powiat</t>
  </si>
  <si>
    <t>Dotacje celowe na zadania własne</t>
  </si>
  <si>
    <t>Razem dochody własne gminy i powiatu</t>
  </si>
  <si>
    <t>Dotacje na realizację zadań wykonywanych na podstawie porozumień</t>
  </si>
  <si>
    <t xml:space="preserve"> - z organami administracji rządowej</t>
  </si>
  <si>
    <t xml:space="preserve"> - między jednostkami samorządu terytorialnego</t>
  </si>
  <si>
    <t xml:space="preserve"> - na Domy Pomocy Społecznej</t>
  </si>
  <si>
    <t xml:space="preserve"> - środki na obsługę zadań PFRON-u</t>
  </si>
  <si>
    <t xml:space="preserve"> - odsetki od spłat ratalnych z tytułu wykupu lokali mieszkalnych</t>
  </si>
  <si>
    <t xml:space="preserve">   określonych ustawą o transporcie drogowym</t>
  </si>
  <si>
    <t>Dochody realizowane przez komunalne  jednostki budżetowe</t>
  </si>
  <si>
    <t xml:space="preserve"> - inne</t>
  </si>
  <si>
    <t>Razem dochody gminy i powiatu - własne i z porozumień</t>
  </si>
  <si>
    <t xml:space="preserve">Dotacje na realizację zadań z zakresu administracji rządowej </t>
  </si>
  <si>
    <t>OGÓŁEM   DOCHODY</t>
  </si>
  <si>
    <t xml:space="preserve">  z tytułu zwolnień z podatków od nieruchomości, rolnego, leśnego </t>
  </si>
  <si>
    <t xml:space="preserve">   oraz od czynności cywilnoprawnych</t>
  </si>
  <si>
    <t xml:space="preserve"> - spłata należności po zlikwidowanej Izbie Wytrzeźwień</t>
  </si>
  <si>
    <t xml:space="preserve">a/ udział gminy w podatku dochodowym od osób prawnych </t>
  </si>
  <si>
    <t xml:space="preserve">b/ udział powiatu w podatku dochodowym od osób prawnych </t>
  </si>
  <si>
    <t xml:space="preserve">c/ udział gminy w podatku dochodowym od osób fizycznych </t>
  </si>
  <si>
    <t xml:space="preserve">d/ udział powiatu w podatku dochodowym od osób fizycznych </t>
  </si>
  <si>
    <t>a/ dochody  Zarządu Dróg i Transportu</t>
  </si>
  <si>
    <t>b/ pozostałe</t>
  </si>
  <si>
    <t xml:space="preserve">      -</t>
  </si>
  <si>
    <t>h/ podatek od czynności cywilnoprawnych</t>
  </si>
  <si>
    <t>e/ inne wpływy</t>
  </si>
  <si>
    <t>f/ opłaty związane z wykonywaniem zadań własnych powiatu</t>
  </si>
  <si>
    <t>g/ opłaty związane z wykonywaniem zadań własnych gminy i powiatu</t>
  </si>
  <si>
    <t xml:space="preserve">i/ opłata produktowa </t>
  </si>
  <si>
    <t xml:space="preserve">j/ dotacja ze środków PFRON na zrekompensowanie utraconych dochodów </t>
  </si>
  <si>
    <t xml:space="preserve"> - dochody z tytułu udziału miasta w dochodach budżetu państwa</t>
  </si>
  <si>
    <t xml:space="preserve">I.Część oświatowa       </t>
  </si>
  <si>
    <t>a/ z Woj.Funduszu Ochrony Środowiska i Gospodarki Wodnej</t>
  </si>
  <si>
    <t xml:space="preserve">    w tym: z tytułu opłat za korzystanie z transportu drogowego</t>
  </si>
  <si>
    <t>Dochody z majątku gminy</t>
  </si>
  <si>
    <t xml:space="preserve"> - zwroty pożyczek udzielonych przez MOPS   </t>
  </si>
  <si>
    <t>b/ z budżetu państwa na zadania własne gminy</t>
  </si>
  <si>
    <t>c/ z budżetu państwa na realiz.bieżących zadań własnych powiatów</t>
  </si>
  <si>
    <t xml:space="preserve"> - na dofinansowanie wypłat zasiłków okresowych z pomocy społecznej</t>
  </si>
  <si>
    <t xml:space="preserve"> I. Część oświatowa </t>
  </si>
  <si>
    <t>II. Część równoważąca</t>
  </si>
  <si>
    <t xml:space="preserve"> - na ośrodki pomocy społecznej </t>
  </si>
  <si>
    <t>8.2</t>
  </si>
  <si>
    <t xml:space="preserve"> - wpłaty należności zlikwidowanych ZOZ-ów</t>
  </si>
  <si>
    <t xml:space="preserve"> - rozliczenie dotacji z budżetu państwa na realizację zadań zleconych</t>
  </si>
  <si>
    <t>Razem dochody własne bez środków pomocowych</t>
  </si>
  <si>
    <t>8.1</t>
  </si>
  <si>
    <t>Razem środki pomocowe</t>
  </si>
  <si>
    <t>d/ czynsz dzierżawny od Łódzkiej Spółki Infrastrukturalnej</t>
  </si>
  <si>
    <t xml:space="preserve"> - środki z Funduszu Pracy dla powiatowych urzędów pracy</t>
  </si>
  <si>
    <t>d/ z Ministerstwa  Sportu</t>
  </si>
  <si>
    <t>2007 roku</t>
  </si>
  <si>
    <t>na 2007 rok</t>
  </si>
  <si>
    <t xml:space="preserve"> - zwroty dotacji wykorzystanych niezgodnie z przeznaczeniem </t>
  </si>
  <si>
    <t xml:space="preserve">   lub pobranych w nadmiernej wysokości</t>
  </si>
  <si>
    <t xml:space="preserve"> - wpływy ze zwrotu nienależnie pobranych świadczeń z tyt. realizacji </t>
  </si>
  <si>
    <t xml:space="preserve">   projektu "Nowa szansa dla Żaka"</t>
  </si>
  <si>
    <t>Środki finansowe pochodzące z refundacji wydatków z lat ubiegłych</t>
  </si>
  <si>
    <t>na projekty</t>
  </si>
  <si>
    <t xml:space="preserve">Środki finansowe pochodzące ze źródeł zagranicznych nie podlegających </t>
  </si>
  <si>
    <t>zwrotowi</t>
  </si>
  <si>
    <t>8.3</t>
  </si>
  <si>
    <t>e/ z budżetu państwa w ramach Kontraktu Wojewódzkiego</t>
  </si>
  <si>
    <t xml:space="preserve"> - na wydatki majątkowe w placówkach opiekuńczo-wychowawczych</t>
  </si>
  <si>
    <t xml:space="preserve"> Budżet                   po zmianach</t>
  </si>
  <si>
    <t xml:space="preserve"> Budżet                     po zmianach</t>
  </si>
  <si>
    <t xml:space="preserve"> - darowizna na wykonanie monumentu Pomnika Polaków Ratujących Żydów</t>
  </si>
  <si>
    <t xml:space="preserve">    na terenie Parku Ocalałych w Łodzi</t>
  </si>
  <si>
    <t xml:space="preserve"> - na "Posiłek dla potrzebujących"</t>
  </si>
  <si>
    <t xml:space="preserve">10. Środki z EFRR  na realizację projektu " Kultura i tradycja włókienniczej </t>
  </si>
  <si>
    <t>11. Środki z EFS  na realizację projektu "Kompas - nowy kierunek życia"</t>
  </si>
  <si>
    <t>12. Środki z EFS  na realizację projektu "e-Łódź Nowe Kwalifikacje"</t>
  </si>
  <si>
    <t>13. Środki z EFS  na realizację projektu "Łódzka Strategia Innowacyjności"</t>
  </si>
  <si>
    <t>14. Śr.na realiz.proj. "Picture - instrument służący udostępnianiu Europejskim</t>
  </si>
  <si>
    <t>15. Środki pochodzące z Programu Wspólnoty Europejskiej Młodzież</t>
  </si>
  <si>
    <t>16. Środki z EFS  na realizację projektu "Badanie efektywności stosowania</t>
  </si>
  <si>
    <t>17. Środki na realizację projektu "Orientacja na zdrowie i dobrostan społeczny</t>
  </si>
  <si>
    <t>19. Środki z EFS  na realizację projektu pn." Kontrakt socjalny - szkolenie</t>
  </si>
  <si>
    <t>20. Środki z EFS  na realizację projektu "Nowa szansa dla przyszłego Żaka III"</t>
  </si>
  <si>
    <t>21. Środki z EFS  na realizację projektu "Nowa szansa dla Żaka II"</t>
  </si>
  <si>
    <t xml:space="preserve">   projektu "Rewitalizacja wielkomiejskiej zabudowy Łodzi w rejonie </t>
  </si>
  <si>
    <t xml:space="preserve">   ul. Nawrot - renowacja budynków przy ul. Nawrot 7"</t>
  </si>
  <si>
    <t xml:space="preserve">      kwalifikacji oczekiwanych na rynku pracy"</t>
  </si>
  <si>
    <t xml:space="preserve">23. Środki z EFS na realizację projektu "Przygotowanie dorosłych do osiągania </t>
  </si>
  <si>
    <t>1. "e-Łódź" zakup i wdrożenie elektronicznego urzędu" w Urzędzie Miasta Łodzi</t>
  </si>
  <si>
    <t>2.  "Baza usług medycznych udzielanych mieszkańcom m.Łodzi - BUM"</t>
  </si>
  <si>
    <t>3. "e-Łódź Nowe Kwalifikacje"</t>
  </si>
  <si>
    <t>4. " Modernizacja ciągu komunikacyjnego Wojska Polskiego - Brzezińska</t>
  </si>
  <si>
    <t xml:space="preserve">     w Regionie Morza Bałtyckiego / HEPRO"</t>
  </si>
  <si>
    <t xml:space="preserve">      pracowników MOPS w Łodzi"</t>
  </si>
  <si>
    <t xml:space="preserve">      na odcinku od ul.Strykowskiej do ul.Spiskiej wraz z wiaduktem"</t>
  </si>
  <si>
    <t xml:space="preserve">24. Środki z EFRR na dofinan. projektu "Opracowanie mapy akustycznej Łodzi" </t>
  </si>
  <si>
    <t xml:space="preserve">25. Środki z EFRR  na dofinansowanie projektu "Rewitalizacja wielkomiejskiej </t>
  </si>
  <si>
    <t xml:space="preserve">26. Środki pochodzące z programu Unii Europejskiej - Leonardo da Vinci </t>
  </si>
  <si>
    <t xml:space="preserve"> - na dofinan. nauki  języka angielskiego dla uczniów klas I szkół podstawowych</t>
  </si>
  <si>
    <t xml:space="preserve"> - na na stypendia i zasiłki szkolne dla uczniów najuboższych</t>
  </si>
  <si>
    <t xml:space="preserve"> - na Rządowy Program - wyrównywanie szans edukacyjnych uczniów  pochodz.</t>
  </si>
  <si>
    <t xml:space="preserve">   z rodzin byłych pracowników państwowych przedsiębiorstw gospodarki rolnej</t>
  </si>
  <si>
    <t xml:space="preserve"> - zwrot niewykorzystanych środków na wydatki niewygasające z roku ubiegłego</t>
  </si>
  <si>
    <t xml:space="preserve">     do ul.Pabianickiej "</t>
  </si>
  <si>
    <t>5. "Przebudowa drogi krajowej nr 1  Al.Włókniarzy na odcinku od ul.Zgierskiej</t>
  </si>
  <si>
    <t>6. "Przebudowa ciągu komunikacyjnego Limanowskiego - Aleksandrowska</t>
  </si>
  <si>
    <t xml:space="preserve">     na odcinku od Al.Włókniarzy do ulicy Bielicowej"</t>
  </si>
  <si>
    <t>7. "Łódzka Strategia Innowacyjności"</t>
  </si>
  <si>
    <t>8." Gospodarka odpadami komunalnymi w Łodzi 2000/PL/16/P/PE/006-ISPA"</t>
  </si>
  <si>
    <t xml:space="preserve"> - odsetki od udzielonych pożyczek</t>
  </si>
  <si>
    <t xml:space="preserve">      zabudowy Łodzi - rozwój infrastruktury turystycznej i noclegowej poprzez</t>
  </si>
  <si>
    <t xml:space="preserve">      renowację zabudowy przy Sienkiewicza 67/ Nawrot 16"</t>
  </si>
  <si>
    <t>22. Środki z programu Unii Europejskiej "Socrates-Minerva" 2006/2007</t>
  </si>
  <si>
    <t xml:space="preserve">18. Środki z EFRR na realizację projektu   "Modernizacja układu drogowo </t>
  </si>
  <si>
    <t xml:space="preserve">      - torowego ulic Pomorskiej i Kilińskiego</t>
  </si>
  <si>
    <t xml:space="preserve">      kontraktu socjalnego jako instrumentu integracji społecznej"</t>
  </si>
  <si>
    <t xml:space="preserve">   Administracjom Publicznym skutecznych strategii inwestycyjnych z dziedziny IT</t>
  </si>
  <si>
    <t xml:space="preserve">      Łodzi - modernizacja i zagospodarowanie kompleksu fabrycznego Geyera"</t>
  </si>
  <si>
    <t xml:space="preserve">  9. Środki z programu Unii Europejskiej "Socrates-Comenius-Akcja 1" 2006/2007</t>
  </si>
  <si>
    <t xml:space="preserve">  8. Środki z EFRR na dofin. pr. " System Informacji o Terenie dla miasta Łodzi "</t>
  </si>
  <si>
    <t xml:space="preserve">      Łodzi dla bezrobotnych"</t>
  </si>
  <si>
    <t xml:space="preserve">  7. Środki z EFS  na dofinansowanie projektu " Kultura i tradycja włókienniczej </t>
  </si>
  <si>
    <t xml:space="preserve">  6. Środki z EFRR na dofinansowanie projektu "Baza usług medycznych</t>
  </si>
  <si>
    <t xml:space="preserve">      udzielanych mieszkańcom m.Łodzi - "BUM"</t>
  </si>
  <si>
    <t xml:space="preserve">      EMPATIA - Lokalna solidarność na rzecz równych szans "</t>
  </si>
  <si>
    <t xml:space="preserve">  5. Środki z EFS  na dofinansowanie projektu "Partnerstwo na rzecz Rozwoju</t>
  </si>
  <si>
    <t xml:space="preserve">      Al.Włókniarzy na odcinku od ul.Zgierskiej do ul.Pabianickiej </t>
  </si>
  <si>
    <t xml:space="preserve">  4. Środki z EFRR  na dofinansowanie projektu "Przebudowa drogi krajowej nr 1</t>
  </si>
  <si>
    <t xml:space="preserve">      zabudowy Łodzi - renowacja budynków przy ul.Nawrot 7" </t>
  </si>
  <si>
    <t xml:space="preserve">  3. Środki z EFRR  na realizację projektu "Rewitalizacja wielkomiejskiej </t>
  </si>
  <si>
    <t xml:space="preserve">    " elektronicznego urzędu" w Urzędzie Miasta Łodzi </t>
  </si>
  <si>
    <t xml:space="preserve">  2. Środki z EFRR  na realizację projektu "e-Łódź" - zakup i wdrożenie</t>
  </si>
  <si>
    <t xml:space="preserve">  1. Środki finansowe pochodzące z programu pomocy przedakcesyjnej </t>
  </si>
  <si>
    <t xml:space="preserve">      Unii Europejskiej</t>
  </si>
  <si>
    <t xml:space="preserve">      a/ gospodarka odpadami komunalnymi w Łodzi</t>
  </si>
  <si>
    <t xml:space="preserve">      w tym: odsetki</t>
  </si>
  <si>
    <t xml:space="preserve">      b/ oczyszczanie ścieków w Łodzi</t>
  </si>
  <si>
    <r>
      <t xml:space="preserve">Wykonanie dochodów  Miasta Łodzi za okres 1.01 -  30.06.2007 roku </t>
    </r>
    <r>
      <rPr>
        <b/>
        <sz val="33"/>
        <rFont val="Arial CE"/>
        <family val="2"/>
      </rPr>
      <t xml:space="preserve">                </t>
    </r>
  </si>
  <si>
    <t>Wykonanie                    za 6 m-cy</t>
  </si>
  <si>
    <t xml:space="preserve"> - na dofinan. pracodawcom kosztów kształcenia młodocianych pracowników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</si>
</sst>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0"/>
    </font>
    <font>
      <b/>
      <sz val="22"/>
      <name val="Arial CE"/>
      <family val="0"/>
    </font>
    <font>
      <b/>
      <sz val="16"/>
      <name val="Arial CE"/>
      <family val="0"/>
    </font>
    <font>
      <b/>
      <sz val="24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sz val="36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name val="Arial"/>
      <family val="2"/>
    </font>
    <font>
      <b/>
      <sz val="23"/>
      <name val="Arial CE"/>
      <family val="2"/>
    </font>
    <font>
      <b/>
      <sz val="23"/>
      <name val="Arial"/>
      <family val="2"/>
    </font>
    <font>
      <b/>
      <i/>
      <sz val="23"/>
      <name val="Arial CE"/>
      <family val="2"/>
    </font>
    <font>
      <b/>
      <sz val="35"/>
      <name val="Arial CE"/>
      <family val="2"/>
    </font>
    <font>
      <b/>
      <sz val="33"/>
      <name val="Arial CE"/>
      <family val="2"/>
    </font>
    <font>
      <b/>
      <sz val="26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5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Continuous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0" xfId="0" applyNumberFormat="1" applyFont="1" applyBorder="1" applyAlignment="1">
      <alignment/>
    </xf>
    <xf numFmtId="3" fontId="16" fillId="0" borderId="4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/>
    </xf>
    <xf numFmtId="3" fontId="15" fillId="0" borderId="8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164" fontId="15" fillId="0" borderId="32" xfId="0" applyNumberFormat="1" applyFont="1" applyBorder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/>
    </xf>
    <xf numFmtId="3" fontId="17" fillId="0" borderId="4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3" fontId="17" fillId="0" borderId="4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8" xfId="0" applyNumberFormat="1" applyFont="1" applyBorder="1" applyAlignment="1">
      <alignment/>
    </xf>
    <xf numFmtId="165" fontId="17" fillId="0" borderId="12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/>
    </xf>
    <xf numFmtId="164" fontId="17" fillId="0" borderId="12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164" fontId="17" fillId="0" borderId="37" xfId="0" applyNumberFormat="1" applyFont="1" applyBorder="1" applyAlignment="1">
      <alignment/>
    </xf>
    <xf numFmtId="0" fontId="15" fillId="0" borderId="3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164" fontId="20" fillId="0" borderId="40" xfId="0" applyNumberFormat="1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165" fontId="15" fillId="0" borderId="20" xfId="0" applyNumberFormat="1" applyFont="1" applyBorder="1" applyAlignment="1">
      <alignment horizontal="center"/>
    </xf>
    <xf numFmtId="164" fontId="15" fillId="0" borderId="32" xfId="0" applyNumberFormat="1" applyFont="1" applyBorder="1" applyAlignment="1">
      <alignment horizontal="right" vertical="center"/>
    </xf>
    <xf numFmtId="3" fontId="15" fillId="0" borderId="31" xfId="0" applyNumberFormat="1" applyFont="1" applyBorder="1" applyAlignment="1">
      <alignment horizontal="right" vertical="center"/>
    </xf>
    <xf numFmtId="3" fontId="15" fillId="0" borderId="42" xfId="0" applyNumberFormat="1" applyFont="1" applyBorder="1" applyAlignment="1">
      <alignment horizontal="right"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/>
    </xf>
    <xf numFmtId="3" fontId="15" fillId="0" borderId="45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3" fontId="16" fillId="0" borderId="47" xfId="0" applyNumberFormat="1" applyFont="1" applyBorder="1" applyAlignment="1">
      <alignment horizontal="right"/>
    </xf>
    <xf numFmtId="165" fontId="16" fillId="0" borderId="12" xfId="0" applyNumberFormat="1" applyFont="1" applyBorder="1" applyAlignment="1">
      <alignment horizontal="right"/>
    </xf>
    <xf numFmtId="165" fontId="15" fillId="0" borderId="20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/>
    </xf>
    <xf numFmtId="3" fontId="15" fillId="0" borderId="23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/>
    </xf>
    <xf numFmtId="0" fontId="16" fillId="0" borderId="4" xfId="0" applyFont="1" applyBorder="1" applyAlignment="1">
      <alignment horizontal="center" vertical="top" wrapText="1"/>
    </xf>
    <xf numFmtId="3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/>
    </xf>
    <xf numFmtId="164" fontId="15" fillId="0" borderId="47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164" fontId="15" fillId="0" borderId="47" xfId="0" applyNumberFormat="1" applyFont="1" applyBorder="1" applyAlignment="1">
      <alignment horizontal="right" vertical="center"/>
    </xf>
    <xf numFmtId="164" fontId="15" fillId="0" borderId="47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center" vertical="center"/>
    </xf>
    <xf numFmtId="3" fontId="20" fillId="0" borderId="3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X189"/>
  <sheetViews>
    <sheetView showGridLines="0" tabSelected="1" zoomScale="50" zoomScaleNormal="50" zoomScaleSheetLayoutView="50" workbookViewId="0" topLeftCell="D139">
      <selection activeCell="F181" sqref="F181"/>
    </sheetView>
  </sheetViews>
  <sheetFormatPr defaultColWidth="9.00390625" defaultRowHeight="12.75"/>
  <cols>
    <col min="1" max="1" width="9.75390625" style="0" customWidth="1"/>
    <col min="2" max="2" width="164.00390625" style="0" customWidth="1"/>
    <col min="3" max="3" width="37.875" style="0" customWidth="1"/>
    <col min="4" max="4" width="32.375" style="21" customWidth="1"/>
    <col min="5" max="5" width="13.125" style="0" customWidth="1"/>
    <col min="6" max="6" width="37.125" style="0" customWidth="1"/>
    <col min="7" max="7" width="29.875" style="0" customWidth="1"/>
    <col min="8" max="8" width="13.75390625" style="0" customWidth="1"/>
    <col min="9" max="9" width="37.375" style="0" customWidth="1"/>
    <col min="10" max="10" width="27.875" style="0" customWidth="1"/>
    <col min="11" max="11" width="13.75390625" style="0" customWidth="1"/>
    <col min="13" max="13" width="9.25390625" style="0" bestFit="1" customWidth="1"/>
  </cols>
  <sheetData>
    <row r="1" ht="33.75" customHeight="1"/>
    <row r="2" ht="33.75" customHeight="1"/>
    <row r="3" ht="33.75" customHeight="1"/>
    <row r="4" ht="33.75" customHeight="1"/>
    <row r="5" spans="1:11" ht="40.5" customHeight="1">
      <c r="A5" s="196" t="s">
        <v>176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4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34.5" customHeight="1">
      <c r="A8" s="195"/>
      <c r="B8" s="195"/>
      <c r="C8" s="195"/>
      <c r="D8" s="23" t="s">
        <v>0</v>
      </c>
      <c r="E8" s="23"/>
      <c r="F8" s="24" t="s">
        <v>1</v>
      </c>
      <c r="G8" s="25"/>
      <c r="H8" s="26"/>
      <c r="I8" s="24" t="s">
        <v>2</v>
      </c>
      <c r="J8" s="25"/>
      <c r="K8" s="22" t="s">
        <v>3</v>
      </c>
    </row>
    <row r="9" spans="1:11" ht="34.5" customHeight="1" thickBot="1">
      <c r="A9" s="147"/>
      <c r="B9" s="147"/>
      <c r="C9" s="147"/>
      <c r="D9" s="23"/>
      <c r="E9" s="23"/>
      <c r="F9" s="24"/>
      <c r="G9" s="25"/>
      <c r="H9" s="26"/>
      <c r="I9" s="24"/>
      <c r="J9" s="25"/>
      <c r="K9" s="22"/>
    </row>
    <row r="10" spans="1:11" ht="60" customHeight="1">
      <c r="A10" s="39" t="s">
        <v>4</v>
      </c>
      <c r="B10" s="40" t="s">
        <v>5</v>
      </c>
      <c r="C10" s="176" t="s">
        <v>107</v>
      </c>
      <c r="D10" s="58" t="s">
        <v>177</v>
      </c>
      <c r="E10" s="59" t="s">
        <v>6</v>
      </c>
      <c r="F10" s="176" t="s">
        <v>107</v>
      </c>
      <c r="G10" s="58" t="s">
        <v>177</v>
      </c>
      <c r="H10" s="59" t="s">
        <v>6</v>
      </c>
      <c r="I10" s="176" t="s">
        <v>108</v>
      </c>
      <c r="J10" s="58" t="s">
        <v>177</v>
      </c>
      <c r="K10" s="60" t="s">
        <v>7</v>
      </c>
    </row>
    <row r="11" spans="1:11" ht="27.75" customHeight="1">
      <c r="A11" s="41"/>
      <c r="B11" s="42"/>
      <c r="C11" s="43" t="s">
        <v>95</v>
      </c>
      <c r="D11" s="61" t="s">
        <v>94</v>
      </c>
      <c r="E11" s="62" t="s">
        <v>8</v>
      </c>
      <c r="F11" s="180" t="s">
        <v>95</v>
      </c>
      <c r="G11" s="61" t="s">
        <v>94</v>
      </c>
      <c r="H11" s="62" t="s">
        <v>9</v>
      </c>
      <c r="I11" s="43" t="s">
        <v>95</v>
      </c>
      <c r="J11" s="61" t="s">
        <v>94</v>
      </c>
      <c r="K11" s="62" t="s">
        <v>10</v>
      </c>
    </row>
    <row r="12" spans="1:11" ht="29.25" customHeight="1">
      <c r="A12" s="44">
        <v>1</v>
      </c>
      <c r="B12" s="45">
        <v>2</v>
      </c>
      <c r="C12" s="45">
        <v>3</v>
      </c>
      <c r="D12" s="63">
        <v>4</v>
      </c>
      <c r="E12" s="64">
        <v>5</v>
      </c>
      <c r="F12" s="45">
        <v>6</v>
      </c>
      <c r="G12" s="45">
        <v>7</v>
      </c>
      <c r="H12" s="64">
        <v>8</v>
      </c>
      <c r="I12" s="45">
        <v>9</v>
      </c>
      <c r="J12" s="45">
        <v>10</v>
      </c>
      <c r="K12" s="64">
        <v>11</v>
      </c>
    </row>
    <row r="13" spans="1:11" ht="42" customHeight="1">
      <c r="A13" s="46">
        <v>1</v>
      </c>
      <c r="B13" s="47" t="s">
        <v>11</v>
      </c>
      <c r="C13" s="48"/>
      <c r="D13" s="65"/>
      <c r="E13" s="66"/>
      <c r="F13" s="48"/>
      <c r="G13" s="48"/>
      <c r="H13" s="66"/>
      <c r="I13" s="48"/>
      <c r="J13" s="48"/>
      <c r="K13" s="66"/>
    </row>
    <row r="14" spans="1:11" ht="36" customHeight="1">
      <c r="A14" s="49"/>
      <c r="B14" s="50" t="s">
        <v>12</v>
      </c>
      <c r="C14" s="51">
        <f>C15+C16+C17+C18+C20+C21+C22+C23</f>
        <v>326023406</v>
      </c>
      <c r="D14" s="51">
        <f>D15+D16+D17+D18+D20+D21+D22+D23</f>
        <v>179266287</v>
      </c>
      <c r="E14" s="67">
        <f>D14*100/C14</f>
        <v>54.98571074985947</v>
      </c>
      <c r="F14" s="51">
        <f>F15+F16+F17+F18+F20+F21+F22+F23</f>
        <v>326023406</v>
      </c>
      <c r="G14" s="51">
        <f>G15+G16+G17+G18+G20+G21+G22+G23</f>
        <v>179266287</v>
      </c>
      <c r="H14" s="67">
        <f>G14*100/F14</f>
        <v>54.98571074985947</v>
      </c>
      <c r="I14" s="68" t="s">
        <v>13</v>
      </c>
      <c r="J14" s="68" t="s">
        <v>13</v>
      </c>
      <c r="K14" s="69" t="s">
        <v>13</v>
      </c>
    </row>
    <row r="15" spans="1:11" ht="36" customHeight="1">
      <c r="A15" s="46"/>
      <c r="B15" s="52" t="s">
        <v>14</v>
      </c>
      <c r="C15" s="53">
        <v>441800</v>
      </c>
      <c r="D15" s="53">
        <v>372534</v>
      </c>
      <c r="E15" s="70">
        <f>D15*100/C15</f>
        <v>84.32186509732911</v>
      </c>
      <c r="F15" s="53">
        <v>441800</v>
      </c>
      <c r="G15" s="53">
        <v>372534</v>
      </c>
      <c r="H15" s="70">
        <f>G15*100/F15</f>
        <v>84.32186509732911</v>
      </c>
      <c r="I15" s="71" t="s">
        <v>13</v>
      </c>
      <c r="J15" s="71" t="s">
        <v>13</v>
      </c>
      <c r="K15" s="72" t="s">
        <v>13</v>
      </c>
    </row>
    <row r="16" spans="1:11" ht="36" customHeight="1">
      <c r="A16" s="46"/>
      <c r="B16" s="52" t="s">
        <v>15</v>
      </c>
      <c r="C16" s="53">
        <v>268649000</v>
      </c>
      <c r="D16" s="53">
        <v>139979846</v>
      </c>
      <c r="E16" s="70">
        <f>D16*100/C16</f>
        <v>52.10510591887556</v>
      </c>
      <c r="F16" s="53">
        <v>268649000</v>
      </c>
      <c r="G16" s="53">
        <v>139979846</v>
      </c>
      <c r="H16" s="70">
        <f>G16*100/F16</f>
        <v>52.10510591887556</v>
      </c>
      <c r="I16" s="71" t="s">
        <v>13</v>
      </c>
      <c r="J16" s="71" t="s">
        <v>13</v>
      </c>
      <c r="K16" s="72" t="s">
        <v>13</v>
      </c>
    </row>
    <row r="17" spans="1:11" ht="36" customHeight="1">
      <c r="A17" s="46"/>
      <c r="B17" s="52" t="s">
        <v>16</v>
      </c>
      <c r="C17" s="53">
        <v>8500000</v>
      </c>
      <c r="D17" s="53">
        <v>5410844</v>
      </c>
      <c r="E17" s="70">
        <f>D17*100/C17</f>
        <v>63.656988235294115</v>
      </c>
      <c r="F17" s="53">
        <v>8500000</v>
      </c>
      <c r="G17" s="53">
        <v>5410844</v>
      </c>
      <c r="H17" s="70">
        <f>G17*100/F17</f>
        <v>63.656988235294115</v>
      </c>
      <c r="I17" s="71" t="s">
        <v>13</v>
      </c>
      <c r="J17" s="71" t="s">
        <v>13</v>
      </c>
      <c r="K17" s="72" t="s">
        <v>13</v>
      </c>
    </row>
    <row r="18" spans="1:11" ht="36" customHeight="1">
      <c r="A18" s="46"/>
      <c r="B18" s="52" t="s">
        <v>17</v>
      </c>
      <c r="C18" s="54">
        <v>8500000</v>
      </c>
      <c r="D18" s="54">
        <v>5770485</v>
      </c>
      <c r="E18" s="73">
        <f>D18*100/C18</f>
        <v>67.8880588235294</v>
      </c>
      <c r="F18" s="54">
        <v>8500000</v>
      </c>
      <c r="G18" s="54">
        <v>5770485</v>
      </c>
      <c r="H18" s="73">
        <f>G18*100/F18</f>
        <v>67.8880588235294</v>
      </c>
      <c r="I18" s="74" t="s">
        <v>13</v>
      </c>
      <c r="J18" s="74" t="s">
        <v>13</v>
      </c>
      <c r="K18" s="75" t="s">
        <v>13</v>
      </c>
    </row>
    <row r="19" spans="1:11" ht="36" customHeight="1">
      <c r="A19" s="46"/>
      <c r="B19" s="52" t="s">
        <v>18</v>
      </c>
      <c r="C19" s="54"/>
      <c r="D19" s="54"/>
      <c r="E19" s="73"/>
      <c r="F19" s="54"/>
      <c r="G19" s="54"/>
      <c r="H19" s="73"/>
      <c r="I19" s="74"/>
      <c r="J19" s="74"/>
      <c r="K19" s="75"/>
    </row>
    <row r="20" spans="1:11" ht="36" customHeight="1">
      <c r="A20" s="46"/>
      <c r="B20" s="52" t="s">
        <v>19</v>
      </c>
      <c r="C20" s="54">
        <v>4000000</v>
      </c>
      <c r="D20" s="54">
        <v>1746691</v>
      </c>
      <c r="E20" s="73">
        <f aca="true" t="shared" si="0" ref="E20:E29">D20*100/C20</f>
        <v>43.667275</v>
      </c>
      <c r="F20" s="54">
        <v>4000000</v>
      </c>
      <c r="G20" s="54">
        <v>1746691</v>
      </c>
      <c r="H20" s="73">
        <f>G20*100/F20</f>
        <v>43.667275</v>
      </c>
      <c r="I20" s="74" t="s">
        <v>13</v>
      </c>
      <c r="J20" s="74" t="s">
        <v>13</v>
      </c>
      <c r="K20" s="75" t="s">
        <v>13</v>
      </c>
    </row>
    <row r="21" spans="1:11" ht="36" customHeight="1">
      <c r="A21" s="46"/>
      <c r="B21" s="52" t="s">
        <v>20</v>
      </c>
      <c r="C21" s="54">
        <v>887400</v>
      </c>
      <c r="D21" s="54">
        <v>260021</v>
      </c>
      <c r="E21" s="73">
        <f t="shared" si="0"/>
        <v>29.30144241604688</v>
      </c>
      <c r="F21" s="54">
        <v>887400</v>
      </c>
      <c r="G21" s="54">
        <v>260021</v>
      </c>
      <c r="H21" s="73">
        <f>G21*100/F21</f>
        <v>29.30144241604688</v>
      </c>
      <c r="I21" s="74" t="s">
        <v>13</v>
      </c>
      <c r="J21" s="74" t="s">
        <v>13</v>
      </c>
      <c r="K21" s="75" t="s">
        <v>13</v>
      </c>
    </row>
    <row r="22" spans="1:11" ht="36" customHeight="1">
      <c r="A22" s="46"/>
      <c r="B22" s="52" t="s">
        <v>21</v>
      </c>
      <c r="C22" s="54">
        <v>34810</v>
      </c>
      <c r="D22" s="54">
        <v>24713</v>
      </c>
      <c r="E22" s="73">
        <f t="shared" si="0"/>
        <v>70.99396725079</v>
      </c>
      <c r="F22" s="54">
        <v>34810</v>
      </c>
      <c r="G22" s="54">
        <v>24713</v>
      </c>
      <c r="H22" s="73">
        <f>G22*100/F22</f>
        <v>70.99396725079</v>
      </c>
      <c r="I22" s="74" t="s">
        <v>13</v>
      </c>
      <c r="J22" s="74" t="s">
        <v>13</v>
      </c>
      <c r="K22" s="75" t="s">
        <v>13</v>
      </c>
    </row>
    <row r="23" spans="1:11" ht="36" customHeight="1">
      <c r="A23" s="46"/>
      <c r="B23" s="52" t="s">
        <v>67</v>
      </c>
      <c r="C23" s="54">
        <v>35010396</v>
      </c>
      <c r="D23" s="54">
        <v>25701153</v>
      </c>
      <c r="E23" s="73">
        <f>D23*100/C23</f>
        <v>73.41006082878926</v>
      </c>
      <c r="F23" s="54">
        <v>35010396</v>
      </c>
      <c r="G23" s="54">
        <v>25701153</v>
      </c>
      <c r="H23" s="73">
        <f>G23*100/F23</f>
        <v>73.41006082878926</v>
      </c>
      <c r="I23" s="74"/>
      <c r="J23" s="74"/>
      <c r="K23" s="75"/>
    </row>
    <row r="24" spans="1:11" ht="36" customHeight="1">
      <c r="A24" s="55">
        <v>2</v>
      </c>
      <c r="B24" s="56" t="s">
        <v>22</v>
      </c>
      <c r="C24" s="57">
        <f>C25+C26+C27+C28+C29+C31+C33+C34+C37</f>
        <v>52094448</v>
      </c>
      <c r="D24" s="57">
        <f>D25+D26+D27+D28+D29+D31+D33+D37</f>
        <v>25967475</v>
      </c>
      <c r="E24" s="76">
        <f t="shared" si="0"/>
        <v>49.846914588671716</v>
      </c>
      <c r="F24" s="57">
        <f>F25+F26+F27+F28+F29+F33+F34+F37</f>
        <v>39923728</v>
      </c>
      <c r="G24" s="57">
        <f>G25+G26+G27+G28+G29+G33+G37</f>
        <v>19934407</v>
      </c>
      <c r="H24" s="76">
        <f aca="true" t="shared" si="1" ref="H24:H29">G24*100/F24</f>
        <v>49.93122636242788</v>
      </c>
      <c r="I24" s="77">
        <f>I29+I31+I33</f>
        <v>12170720</v>
      </c>
      <c r="J24" s="77">
        <f>J29+J31+J33</f>
        <v>6033068</v>
      </c>
      <c r="K24" s="78">
        <f>J24*100/I24</f>
        <v>49.57034587929063</v>
      </c>
    </row>
    <row r="25" spans="1:11" ht="36" customHeight="1">
      <c r="A25" s="46"/>
      <c r="B25" s="52" t="s">
        <v>23</v>
      </c>
      <c r="C25" s="54">
        <v>15625930</v>
      </c>
      <c r="D25" s="54">
        <v>5926408</v>
      </c>
      <c r="E25" s="73">
        <f t="shared" si="0"/>
        <v>37.92675379961385</v>
      </c>
      <c r="F25" s="54">
        <v>15625930</v>
      </c>
      <c r="G25" s="54">
        <v>5926408</v>
      </c>
      <c r="H25" s="73">
        <f t="shared" si="1"/>
        <v>37.92675379961385</v>
      </c>
      <c r="I25" s="74" t="s">
        <v>13</v>
      </c>
      <c r="J25" s="74" t="s">
        <v>13</v>
      </c>
      <c r="K25" s="75" t="s">
        <v>13</v>
      </c>
    </row>
    <row r="26" spans="1:11" ht="36" customHeight="1">
      <c r="A26" s="46"/>
      <c r="B26" s="52" t="s">
        <v>24</v>
      </c>
      <c r="C26" s="54">
        <v>7276100</v>
      </c>
      <c r="D26" s="54">
        <v>3227998</v>
      </c>
      <c r="E26" s="73">
        <f t="shared" si="0"/>
        <v>44.3643985101909</v>
      </c>
      <c r="F26" s="54">
        <v>7276100</v>
      </c>
      <c r="G26" s="54">
        <v>3227998</v>
      </c>
      <c r="H26" s="73">
        <f t="shared" si="1"/>
        <v>44.3643985101909</v>
      </c>
      <c r="I26" s="74" t="s">
        <v>13</v>
      </c>
      <c r="J26" s="74" t="s">
        <v>13</v>
      </c>
      <c r="K26" s="75" t="s">
        <v>13</v>
      </c>
    </row>
    <row r="27" spans="1:11" ht="36" customHeight="1">
      <c r="A27" s="46"/>
      <c r="B27" s="52" t="s">
        <v>25</v>
      </c>
      <c r="C27" s="54">
        <v>200000</v>
      </c>
      <c r="D27" s="79">
        <v>130797</v>
      </c>
      <c r="E27" s="80">
        <f t="shared" si="0"/>
        <v>65.3985</v>
      </c>
      <c r="F27" s="54">
        <v>200000</v>
      </c>
      <c r="G27" s="79">
        <v>130797</v>
      </c>
      <c r="H27" s="80">
        <f t="shared" si="1"/>
        <v>65.3985</v>
      </c>
      <c r="I27" s="74" t="s">
        <v>13</v>
      </c>
      <c r="J27" s="74" t="s">
        <v>13</v>
      </c>
      <c r="K27" s="75" t="s">
        <v>13</v>
      </c>
    </row>
    <row r="28" spans="1:11" ht="36" customHeight="1">
      <c r="A28" s="46"/>
      <c r="B28" s="52" t="s">
        <v>26</v>
      </c>
      <c r="C28" s="54">
        <v>9200000</v>
      </c>
      <c r="D28" s="79">
        <v>6950641</v>
      </c>
      <c r="E28" s="73">
        <f t="shared" si="0"/>
        <v>75.55044565217392</v>
      </c>
      <c r="F28" s="54">
        <v>9200000</v>
      </c>
      <c r="G28" s="79">
        <v>6950641</v>
      </c>
      <c r="H28" s="73">
        <f t="shared" si="1"/>
        <v>75.55044565217392</v>
      </c>
      <c r="I28" s="74" t="s">
        <v>13</v>
      </c>
      <c r="J28" s="74" t="s">
        <v>13</v>
      </c>
      <c r="K28" s="75" t="s">
        <v>13</v>
      </c>
    </row>
    <row r="29" spans="1:11" s="1" customFormat="1" ht="36" customHeight="1">
      <c r="A29" s="46"/>
      <c r="B29" s="52" t="s">
        <v>68</v>
      </c>
      <c r="C29" s="79">
        <v>4007558</v>
      </c>
      <c r="D29" s="79">
        <v>1824357</v>
      </c>
      <c r="E29" s="80">
        <f t="shared" si="0"/>
        <v>45.522909462570475</v>
      </c>
      <c r="F29" s="79">
        <v>3818218</v>
      </c>
      <c r="G29" s="79">
        <v>1704372</v>
      </c>
      <c r="H29" s="80">
        <f t="shared" si="1"/>
        <v>44.63789128855398</v>
      </c>
      <c r="I29" s="79">
        <v>189340</v>
      </c>
      <c r="J29" s="54">
        <v>119985</v>
      </c>
      <c r="K29" s="80">
        <f>J29*100/I29</f>
        <v>63.37012781240097</v>
      </c>
    </row>
    <row r="30" spans="1:11" s="1" customFormat="1" ht="36" customHeight="1">
      <c r="A30" s="46"/>
      <c r="B30" s="52" t="s">
        <v>69</v>
      </c>
      <c r="C30" s="74"/>
      <c r="D30" s="54"/>
      <c r="E30" s="73"/>
      <c r="F30" s="54"/>
      <c r="G30" s="54"/>
      <c r="H30" s="73"/>
      <c r="I30" s="79"/>
      <c r="J30" s="79"/>
      <c r="K30" s="80"/>
    </row>
    <row r="31" spans="1:11" s="1" customFormat="1" ht="36" customHeight="1">
      <c r="A31" s="46"/>
      <c r="B31" s="52" t="s">
        <v>27</v>
      </c>
      <c r="C31" s="54">
        <v>11890180</v>
      </c>
      <c r="D31" s="54">
        <v>5812908</v>
      </c>
      <c r="E31" s="80">
        <f>D31*100/C31</f>
        <v>48.888309512555736</v>
      </c>
      <c r="F31" s="74" t="s">
        <v>13</v>
      </c>
      <c r="G31" s="74" t="s">
        <v>13</v>
      </c>
      <c r="H31" s="81" t="s">
        <v>13</v>
      </c>
      <c r="I31" s="54">
        <v>11890180</v>
      </c>
      <c r="J31" s="54">
        <v>5812908</v>
      </c>
      <c r="K31" s="80">
        <f>J31*100/I31</f>
        <v>48.888309512555736</v>
      </c>
    </row>
    <row r="32" spans="1:11" s="1" customFormat="1" ht="36" customHeight="1">
      <c r="A32" s="46"/>
      <c r="B32" s="52" t="s">
        <v>70</v>
      </c>
      <c r="C32" s="54"/>
      <c r="D32" s="54"/>
      <c r="E32" s="73"/>
      <c r="F32" s="54"/>
      <c r="G32" s="54"/>
      <c r="H32" s="73"/>
      <c r="I32" s="79"/>
      <c r="J32" s="79"/>
      <c r="K32" s="80"/>
    </row>
    <row r="33" spans="1:11" s="1" customFormat="1" ht="36" customHeight="1">
      <c r="A33" s="46"/>
      <c r="B33" s="52" t="s">
        <v>51</v>
      </c>
      <c r="C33" s="54">
        <v>194680</v>
      </c>
      <c r="D33" s="54">
        <v>171677</v>
      </c>
      <c r="E33" s="73">
        <f>D33*100/C33</f>
        <v>88.18419971234847</v>
      </c>
      <c r="F33" s="54">
        <v>103480</v>
      </c>
      <c r="G33" s="54">
        <v>71502</v>
      </c>
      <c r="H33" s="73">
        <f>G33*100/F33</f>
        <v>69.09741012756088</v>
      </c>
      <c r="I33" s="79">
        <v>91200</v>
      </c>
      <c r="J33" s="79">
        <v>100175</v>
      </c>
      <c r="K33" s="80">
        <f>J33*100/I33</f>
        <v>109.84100877192982</v>
      </c>
    </row>
    <row r="34" spans="1:11" s="1" customFormat="1" ht="36" customHeight="1">
      <c r="A34" s="46"/>
      <c r="B34" s="52" t="s">
        <v>71</v>
      </c>
      <c r="C34" s="54">
        <v>200000</v>
      </c>
      <c r="D34" s="74" t="s">
        <v>13</v>
      </c>
      <c r="E34" s="75" t="s">
        <v>13</v>
      </c>
      <c r="F34" s="54">
        <v>200000</v>
      </c>
      <c r="G34" s="74" t="s">
        <v>13</v>
      </c>
      <c r="H34" s="75" t="s">
        <v>13</v>
      </c>
      <c r="I34" s="74" t="s">
        <v>13</v>
      </c>
      <c r="J34" s="74" t="s">
        <v>13</v>
      </c>
      <c r="K34" s="81" t="s">
        <v>13</v>
      </c>
    </row>
    <row r="35" spans="1:11" s="1" customFormat="1" ht="36" customHeight="1">
      <c r="A35" s="46"/>
      <c r="B35" s="52" t="s">
        <v>72</v>
      </c>
      <c r="C35" s="74"/>
      <c r="D35" s="79"/>
      <c r="E35" s="75"/>
      <c r="F35" s="74"/>
      <c r="G35" s="79"/>
      <c r="H35" s="75"/>
      <c r="I35" s="74"/>
      <c r="J35" s="74"/>
      <c r="K35" s="81"/>
    </row>
    <row r="36" spans="1:11" s="1" customFormat="1" ht="28.5" customHeight="1">
      <c r="A36" s="46"/>
      <c r="B36" s="52" t="s">
        <v>57</v>
      </c>
      <c r="C36" s="54"/>
      <c r="D36" s="54"/>
      <c r="E36" s="75"/>
      <c r="F36" s="54"/>
      <c r="G36" s="54"/>
      <c r="H36" s="75"/>
      <c r="I36" s="74"/>
      <c r="J36" s="74"/>
      <c r="K36" s="81"/>
    </row>
    <row r="37" spans="1:11" s="1" customFormat="1" ht="30" customHeight="1">
      <c r="A37" s="46"/>
      <c r="B37" s="52" t="s">
        <v>58</v>
      </c>
      <c r="C37" s="54">
        <v>3500000</v>
      </c>
      <c r="D37" s="79">
        <v>1922689</v>
      </c>
      <c r="E37" s="80">
        <f>D37*100/C37</f>
        <v>54.933971428571425</v>
      </c>
      <c r="F37" s="54">
        <v>3500000</v>
      </c>
      <c r="G37" s="79">
        <v>1922689</v>
      </c>
      <c r="H37" s="80">
        <f>G37*100/F37</f>
        <v>54.933971428571425</v>
      </c>
      <c r="I37" s="74" t="s">
        <v>13</v>
      </c>
      <c r="J37" s="74" t="s">
        <v>13</v>
      </c>
      <c r="K37" s="81" t="s">
        <v>13</v>
      </c>
    </row>
    <row r="38" spans="1:11" ht="36" customHeight="1">
      <c r="A38" s="46">
        <v>3</v>
      </c>
      <c r="B38" s="52" t="s">
        <v>52</v>
      </c>
      <c r="C38" s="54"/>
      <c r="D38" s="54"/>
      <c r="E38" s="73"/>
      <c r="F38" s="54"/>
      <c r="G38" s="54"/>
      <c r="H38" s="73"/>
      <c r="I38" s="74"/>
      <c r="J38" s="54"/>
      <c r="K38" s="73"/>
    </row>
    <row r="39" spans="1:11" ht="36" customHeight="1">
      <c r="A39" s="55"/>
      <c r="B39" s="56" t="s">
        <v>28</v>
      </c>
      <c r="C39" s="57">
        <f>C40+C42</f>
        <v>197513202</v>
      </c>
      <c r="D39" s="57">
        <f>D40+D42</f>
        <v>94038828</v>
      </c>
      <c r="E39" s="76">
        <f aca="true" t="shared" si="2" ref="E39:E46">D39*100/C39</f>
        <v>47.6114138436174</v>
      </c>
      <c r="F39" s="57">
        <f>F40+F42</f>
        <v>174334545</v>
      </c>
      <c r="G39" s="57">
        <f>G40+G42</f>
        <v>82608807</v>
      </c>
      <c r="H39" s="76">
        <f>G39*100/F39</f>
        <v>47.385219607508084</v>
      </c>
      <c r="I39" s="77">
        <f>I40+I42</f>
        <v>23178657</v>
      </c>
      <c r="J39" s="77">
        <f>J40+J42</f>
        <v>11430021</v>
      </c>
      <c r="K39" s="78">
        <f>J39*100/I39</f>
        <v>49.31269745266087</v>
      </c>
    </row>
    <row r="40" spans="1:27" ht="36" customHeight="1">
      <c r="A40" s="82"/>
      <c r="B40" s="83" t="s">
        <v>64</v>
      </c>
      <c r="C40" s="84">
        <v>159120600</v>
      </c>
      <c r="D40" s="84">
        <v>73606983</v>
      </c>
      <c r="E40" s="85">
        <f>D40*100/C40</f>
        <v>46.25861327823048</v>
      </c>
      <c r="F40" s="84">
        <v>149840600</v>
      </c>
      <c r="G40" s="84">
        <v>68927406</v>
      </c>
      <c r="H40" s="73">
        <f>G40*100/F40</f>
        <v>46.00048718438127</v>
      </c>
      <c r="I40" s="86">
        <v>9280000</v>
      </c>
      <c r="J40" s="87">
        <v>4679577</v>
      </c>
      <c r="K40" s="88">
        <f>J40*100/I40</f>
        <v>50.42647629310345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6" customHeight="1">
      <c r="A41" s="46"/>
      <c r="B41" s="52" t="s">
        <v>76</v>
      </c>
      <c r="C41" s="54">
        <v>144000000</v>
      </c>
      <c r="D41" s="54">
        <v>66397826</v>
      </c>
      <c r="E41" s="73">
        <f>D41*100/C41</f>
        <v>46.10960138888889</v>
      </c>
      <c r="F41" s="54">
        <v>144000000</v>
      </c>
      <c r="G41" s="54">
        <v>66397826</v>
      </c>
      <c r="H41" s="73">
        <f aca="true" t="shared" si="3" ref="H41:H46">G41*100/F41</f>
        <v>46.10960138888889</v>
      </c>
      <c r="I41" s="74" t="s">
        <v>13</v>
      </c>
      <c r="J41" s="74" t="s">
        <v>13</v>
      </c>
      <c r="K41" s="81" t="s">
        <v>13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1" ht="36" customHeight="1">
      <c r="A42" s="46"/>
      <c r="B42" s="52" t="s">
        <v>65</v>
      </c>
      <c r="C42" s="54">
        <v>38392602</v>
      </c>
      <c r="D42" s="54">
        <v>20431845</v>
      </c>
      <c r="E42" s="73">
        <f>D42*100/C42</f>
        <v>53.21818250297284</v>
      </c>
      <c r="F42" s="54">
        <v>24493945</v>
      </c>
      <c r="G42" s="54">
        <v>13681401</v>
      </c>
      <c r="H42" s="73">
        <f t="shared" si="3"/>
        <v>55.85625753630132</v>
      </c>
      <c r="I42" s="89">
        <v>13898657</v>
      </c>
      <c r="J42" s="54">
        <v>6750444</v>
      </c>
      <c r="K42" s="80">
        <f>J42*100/I42</f>
        <v>48.569038001297535</v>
      </c>
    </row>
    <row r="43" spans="1:11" ht="36" customHeight="1">
      <c r="A43" s="55">
        <v>4</v>
      </c>
      <c r="B43" s="56" t="s">
        <v>77</v>
      </c>
      <c r="C43" s="57">
        <f>C44+C45+C46+C47</f>
        <v>142102608</v>
      </c>
      <c r="D43" s="57">
        <f>D44+D45+D46+D47</f>
        <v>109868939</v>
      </c>
      <c r="E43" s="76">
        <f t="shared" si="2"/>
        <v>77.31662391446046</v>
      </c>
      <c r="F43" s="57">
        <f>F44+F45+F46+F47</f>
        <v>142102608</v>
      </c>
      <c r="G43" s="57">
        <f>G44+G45+G46+G47</f>
        <v>109868939</v>
      </c>
      <c r="H43" s="76">
        <f t="shared" si="3"/>
        <v>77.31662391446046</v>
      </c>
      <c r="I43" s="90" t="str">
        <f>I45</f>
        <v>-</v>
      </c>
      <c r="J43" s="91" t="str">
        <f>J45</f>
        <v>-</v>
      </c>
      <c r="K43" s="92" t="s">
        <v>13</v>
      </c>
    </row>
    <row r="44" spans="1:128" ht="36" customHeight="1">
      <c r="A44" s="46"/>
      <c r="B44" s="52" t="s">
        <v>29</v>
      </c>
      <c r="C44" s="54">
        <v>46657608</v>
      </c>
      <c r="D44" s="54">
        <v>37883521</v>
      </c>
      <c r="E44" s="73">
        <f t="shared" si="2"/>
        <v>81.19473462934491</v>
      </c>
      <c r="F44" s="54">
        <v>46657608</v>
      </c>
      <c r="G44" s="54">
        <v>37883521</v>
      </c>
      <c r="H44" s="73">
        <f t="shared" si="3"/>
        <v>81.19473462934491</v>
      </c>
      <c r="I44" s="74" t="s">
        <v>13</v>
      </c>
      <c r="J44" s="74" t="s">
        <v>13</v>
      </c>
      <c r="K44" s="75" t="s">
        <v>13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36" customHeight="1">
      <c r="A45" s="46"/>
      <c r="B45" s="52" t="s">
        <v>30</v>
      </c>
      <c r="C45" s="54">
        <v>75175000</v>
      </c>
      <c r="D45" s="54">
        <v>61559921</v>
      </c>
      <c r="E45" s="73">
        <f t="shared" si="2"/>
        <v>81.88882075157964</v>
      </c>
      <c r="F45" s="54">
        <v>75175000</v>
      </c>
      <c r="G45" s="54">
        <v>61559921</v>
      </c>
      <c r="H45" s="73">
        <f t="shared" si="3"/>
        <v>81.88882075157964</v>
      </c>
      <c r="I45" s="74" t="s">
        <v>13</v>
      </c>
      <c r="J45" s="74" t="s">
        <v>13</v>
      </c>
      <c r="K45" s="75" t="s">
        <v>13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ht="36" customHeight="1">
      <c r="A46" s="46"/>
      <c r="B46" s="52" t="s">
        <v>31</v>
      </c>
      <c r="C46" s="54">
        <v>5700000</v>
      </c>
      <c r="D46" s="54">
        <v>3140297</v>
      </c>
      <c r="E46" s="73">
        <f t="shared" si="2"/>
        <v>55.0929298245614</v>
      </c>
      <c r="F46" s="54">
        <v>5700000</v>
      </c>
      <c r="G46" s="54">
        <v>3140297</v>
      </c>
      <c r="H46" s="73">
        <f t="shared" si="3"/>
        <v>55.0929298245614</v>
      </c>
      <c r="I46" s="74" t="s">
        <v>13</v>
      </c>
      <c r="J46" s="74" t="s">
        <v>13</v>
      </c>
      <c r="K46" s="75" t="s">
        <v>13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1" ht="36" customHeight="1">
      <c r="A47" s="46"/>
      <c r="B47" s="52" t="s">
        <v>91</v>
      </c>
      <c r="C47" s="54">
        <v>14570000</v>
      </c>
      <c r="D47" s="79">
        <v>7285200</v>
      </c>
      <c r="E47" s="80">
        <f>D47*100/C47</f>
        <v>50.00137268359643</v>
      </c>
      <c r="F47" s="54">
        <v>14570000</v>
      </c>
      <c r="G47" s="79">
        <v>7285200</v>
      </c>
      <c r="H47" s="80">
        <f>G47*100/F47</f>
        <v>50.00137268359643</v>
      </c>
      <c r="I47" s="74" t="s">
        <v>13</v>
      </c>
      <c r="J47" s="74" t="s">
        <v>13</v>
      </c>
      <c r="K47" s="75" t="s">
        <v>13</v>
      </c>
    </row>
    <row r="48" spans="1:11" ht="37.5" customHeight="1">
      <c r="A48" s="46">
        <v>5</v>
      </c>
      <c r="B48" s="52" t="s">
        <v>32</v>
      </c>
      <c r="C48" s="54"/>
      <c r="D48" s="74"/>
      <c r="E48" s="75"/>
      <c r="F48" s="54"/>
      <c r="G48" s="54"/>
      <c r="H48" s="73"/>
      <c r="I48" s="54"/>
      <c r="J48" s="54"/>
      <c r="K48" s="73"/>
    </row>
    <row r="49" spans="1:11" ht="25.5" customHeight="1">
      <c r="A49" s="55"/>
      <c r="B49" s="56" t="s">
        <v>33</v>
      </c>
      <c r="C49" s="57">
        <f>C50+C51+C52+C53</f>
        <v>700887914</v>
      </c>
      <c r="D49" s="57">
        <f>D50+D51+D52+D53</f>
        <v>328887776</v>
      </c>
      <c r="E49" s="76">
        <f aca="true" t="shared" si="4" ref="E49:E55">D49*100/C49</f>
        <v>46.92444675255165</v>
      </c>
      <c r="F49" s="57">
        <f>F50+F52</f>
        <v>548756045</v>
      </c>
      <c r="G49" s="57">
        <f>G50+G52</f>
        <v>257929584</v>
      </c>
      <c r="H49" s="76">
        <f>G49*100/F49</f>
        <v>47.00259547938101</v>
      </c>
      <c r="I49" s="57">
        <f>I53+I51</f>
        <v>152131869</v>
      </c>
      <c r="J49" s="57">
        <f>J51+J53</f>
        <v>70958192</v>
      </c>
      <c r="K49" s="76">
        <f>J49*100/I49</f>
        <v>46.64255587368088</v>
      </c>
    </row>
    <row r="50" spans="1:11" ht="36" customHeight="1">
      <c r="A50" s="46"/>
      <c r="B50" s="83" t="s">
        <v>60</v>
      </c>
      <c r="C50" s="84">
        <v>50400000</v>
      </c>
      <c r="D50" s="84">
        <v>27663698</v>
      </c>
      <c r="E50" s="85">
        <f t="shared" si="4"/>
        <v>54.888289682539686</v>
      </c>
      <c r="F50" s="84">
        <v>50400000</v>
      </c>
      <c r="G50" s="84">
        <v>27663698</v>
      </c>
      <c r="H50" s="85">
        <f>G50*100/F50</f>
        <v>54.888289682539686</v>
      </c>
      <c r="I50" s="93" t="s">
        <v>13</v>
      </c>
      <c r="J50" s="93" t="s">
        <v>13</v>
      </c>
      <c r="K50" s="94" t="s">
        <v>13</v>
      </c>
    </row>
    <row r="51" spans="1:11" ht="36" customHeight="1">
      <c r="A51" s="46"/>
      <c r="B51" s="52" t="s">
        <v>61</v>
      </c>
      <c r="C51" s="54">
        <v>11100000</v>
      </c>
      <c r="D51" s="54">
        <v>5794600</v>
      </c>
      <c r="E51" s="73">
        <f>D51*100/C51</f>
        <v>52.203603603603604</v>
      </c>
      <c r="F51" s="74" t="s">
        <v>13</v>
      </c>
      <c r="G51" s="74" t="s">
        <v>13</v>
      </c>
      <c r="H51" s="73" t="s">
        <v>66</v>
      </c>
      <c r="I51" s="54">
        <v>11100000</v>
      </c>
      <c r="J51" s="54">
        <v>5794600</v>
      </c>
      <c r="K51" s="73">
        <f>J51*100/I51</f>
        <v>52.203603603603604</v>
      </c>
    </row>
    <row r="52" spans="1:11" ht="36" customHeight="1">
      <c r="A52" s="46"/>
      <c r="B52" s="52" t="s">
        <v>62</v>
      </c>
      <c r="C52" s="54">
        <v>498356045</v>
      </c>
      <c r="D52" s="54">
        <v>230265886</v>
      </c>
      <c r="E52" s="73">
        <f t="shared" si="4"/>
        <v>46.205095395200836</v>
      </c>
      <c r="F52" s="54">
        <v>498356045</v>
      </c>
      <c r="G52" s="54">
        <v>230265886</v>
      </c>
      <c r="H52" s="73">
        <f>G52*100/F52</f>
        <v>46.205095395200836</v>
      </c>
      <c r="I52" s="74" t="s">
        <v>13</v>
      </c>
      <c r="J52" s="74" t="s">
        <v>13</v>
      </c>
      <c r="K52" s="75" t="s">
        <v>13</v>
      </c>
    </row>
    <row r="53" spans="1:11" s="1" customFormat="1" ht="36" customHeight="1">
      <c r="A53" s="46"/>
      <c r="B53" s="52" t="s">
        <v>63</v>
      </c>
      <c r="C53" s="54">
        <v>141031869</v>
      </c>
      <c r="D53" s="54">
        <v>65163592</v>
      </c>
      <c r="E53" s="73">
        <f>D53*100/C53</f>
        <v>46.204870191431695</v>
      </c>
      <c r="F53" s="74" t="s">
        <v>13</v>
      </c>
      <c r="G53" s="74" t="s">
        <v>13</v>
      </c>
      <c r="H53" s="73" t="s">
        <v>66</v>
      </c>
      <c r="I53" s="54">
        <v>141031869</v>
      </c>
      <c r="J53" s="54">
        <v>65163592</v>
      </c>
      <c r="K53" s="73">
        <f>J53*100/I53</f>
        <v>46.204870191431695</v>
      </c>
    </row>
    <row r="54" spans="1:11" ht="36.75" customHeight="1">
      <c r="A54" s="55">
        <v>6</v>
      </c>
      <c r="B54" s="56" t="s">
        <v>34</v>
      </c>
      <c r="C54" s="57">
        <f>C55+C56+C67</f>
        <v>25359198</v>
      </c>
      <c r="D54" s="57">
        <f>D55+D56+D67</f>
        <v>22325826</v>
      </c>
      <c r="E54" s="76">
        <f t="shared" si="4"/>
        <v>88.03837566156469</v>
      </c>
      <c r="F54" s="57">
        <f>F55+F56+F67</f>
        <v>17907303</v>
      </c>
      <c r="G54" s="57">
        <f>G55+G56+G67</f>
        <v>15843623</v>
      </c>
      <c r="H54" s="76">
        <f>G54*100/F54</f>
        <v>88.4757632123609</v>
      </c>
      <c r="I54" s="57">
        <f>I55+I56+I67</f>
        <v>7451895</v>
      </c>
      <c r="J54" s="57">
        <f>J55+J56+J67</f>
        <v>6482203</v>
      </c>
      <c r="K54" s="76">
        <f>J54*100/I54</f>
        <v>86.9873099392839</v>
      </c>
    </row>
    <row r="55" spans="1:11" ht="36" customHeight="1">
      <c r="A55" s="46"/>
      <c r="B55" s="95" t="s">
        <v>35</v>
      </c>
      <c r="C55" s="96">
        <v>4308525</v>
      </c>
      <c r="D55" s="96">
        <v>3389506</v>
      </c>
      <c r="E55" s="97">
        <f t="shared" si="4"/>
        <v>78.66975356995724</v>
      </c>
      <c r="F55" s="96">
        <v>4126525</v>
      </c>
      <c r="G55" s="96">
        <v>3261866</v>
      </c>
      <c r="H55" s="97">
        <f>G55*100/F55</f>
        <v>79.0463162103707</v>
      </c>
      <c r="I55" s="98">
        <v>182000</v>
      </c>
      <c r="J55" s="96">
        <v>127640</v>
      </c>
      <c r="K55" s="99">
        <f>J55*100/I55</f>
        <v>70.13186813186813</v>
      </c>
    </row>
    <row r="56" spans="1:11" ht="36" customHeight="1">
      <c r="A56" s="46"/>
      <c r="B56" s="95" t="s">
        <v>36</v>
      </c>
      <c r="C56" s="98">
        <f>C59+C61+C64+C65+C66</f>
        <v>627178</v>
      </c>
      <c r="D56" s="96">
        <f>D57+D59+D61+D64+D65+D66</f>
        <v>509301</v>
      </c>
      <c r="E56" s="99">
        <f>D56*100/C56</f>
        <v>81.20517620197137</v>
      </c>
      <c r="F56" s="98">
        <f>F59+F64+F65+F66</f>
        <v>486328</v>
      </c>
      <c r="G56" s="96">
        <f>G57+G59+G64+G65+G66</f>
        <v>397686</v>
      </c>
      <c r="H56" s="99">
        <f>G56*100/F56</f>
        <v>81.7732065601816</v>
      </c>
      <c r="I56" s="98">
        <f>I61+I65</f>
        <v>140850</v>
      </c>
      <c r="J56" s="98">
        <f>J59+J61+J65</f>
        <v>111615</v>
      </c>
      <c r="K56" s="175">
        <f>J56*100/I56</f>
        <v>79.24387646432375</v>
      </c>
    </row>
    <row r="57" spans="1:11" ht="36" customHeight="1">
      <c r="A57" s="46"/>
      <c r="B57" s="52" t="s">
        <v>78</v>
      </c>
      <c r="C57" s="74" t="s">
        <v>13</v>
      </c>
      <c r="D57" s="54">
        <v>18614</v>
      </c>
      <c r="E57" s="102" t="s">
        <v>13</v>
      </c>
      <c r="F57" s="74" t="s">
        <v>13</v>
      </c>
      <c r="G57" s="54">
        <v>18614</v>
      </c>
      <c r="H57" s="102" t="s">
        <v>13</v>
      </c>
      <c r="I57" s="74" t="s">
        <v>13</v>
      </c>
      <c r="J57" s="74" t="s">
        <v>13</v>
      </c>
      <c r="K57" s="81" t="s">
        <v>13</v>
      </c>
    </row>
    <row r="58" spans="1:11" ht="36" customHeight="1">
      <c r="A58" s="46"/>
      <c r="B58" s="52" t="s">
        <v>96</v>
      </c>
      <c r="C58" s="74"/>
      <c r="D58" s="54"/>
      <c r="E58" s="103"/>
      <c r="F58" s="74"/>
      <c r="G58" s="54"/>
      <c r="H58" s="103"/>
      <c r="I58" s="74"/>
      <c r="J58" s="74"/>
      <c r="K58" s="81"/>
    </row>
    <row r="59" spans="1:11" ht="28.5" customHeight="1">
      <c r="A59" s="46"/>
      <c r="B59" s="52" t="s">
        <v>97</v>
      </c>
      <c r="C59" s="79">
        <v>1191</v>
      </c>
      <c r="D59" s="54">
        <v>17319</v>
      </c>
      <c r="E59" s="103" t="s">
        <v>13</v>
      </c>
      <c r="F59" s="79">
        <v>1191</v>
      </c>
      <c r="G59" s="54">
        <v>2688</v>
      </c>
      <c r="H59" s="103" t="s">
        <v>13</v>
      </c>
      <c r="I59" s="74" t="s">
        <v>13</v>
      </c>
      <c r="J59" s="79">
        <v>14631</v>
      </c>
      <c r="K59" s="81" t="s">
        <v>13</v>
      </c>
    </row>
    <row r="60" spans="1:11" ht="36" customHeight="1">
      <c r="A60" s="46"/>
      <c r="B60" s="52" t="s">
        <v>98</v>
      </c>
      <c r="C60" s="74"/>
      <c r="D60" s="54"/>
      <c r="E60" s="103"/>
      <c r="F60" s="74"/>
      <c r="G60" s="54"/>
      <c r="H60" s="103"/>
      <c r="I60" s="74"/>
      <c r="J60" s="74"/>
      <c r="K60" s="81"/>
    </row>
    <row r="61" spans="1:11" ht="30" customHeight="1">
      <c r="A61" s="46"/>
      <c r="B61" s="52" t="s">
        <v>99</v>
      </c>
      <c r="C61" s="79">
        <v>850</v>
      </c>
      <c r="D61" s="79">
        <v>692</v>
      </c>
      <c r="E61" s="107">
        <f>D61*100/C61</f>
        <v>81.41176470588235</v>
      </c>
      <c r="F61" s="74" t="s">
        <v>13</v>
      </c>
      <c r="G61" s="74" t="s">
        <v>13</v>
      </c>
      <c r="H61" s="103" t="s">
        <v>13</v>
      </c>
      <c r="I61" s="79">
        <v>850</v>
      </c>
      <c r="J61" s="79">
        <v>692</v>
      </c>
      <c r="K61" s="107">
        <f>J61*100/I61</f>
        <v>81.41176470588235</v>
      </c>
    </row>
    <row r="62" spans="1:11" ht="36" customHeight="1">
      <c r="A62" s="46"/>
      <c r="B62" s="52" t="s">
        <v>98</v>
      </c>
      <c r="C62" s="79"/>
      <c r="D62" s="74"/>
      <c r="E62" s="103"/>
      <c r="F62" s="74"/>
      <c r="G62" s="74"/>
      <c r="H62" s="103"/>
      <c r="I62" s="79"/>
      <c r="J62" s="74"/>
      <c r="K62" s="103"/>
    </row>
    <row r="63" spans="1:11" ht="27" customHeight="1">
      <c r="A63" s="46"/>
      <c r="B63" s="52" t="s">
        <v>123</v>
      </c>
      <c r="C63" s="79"/>
      <c r="D63" s="74"/>
      <c r="E63" s="103"/>
      <c r="F63" s="74"/>
      <c r="G63" s="74"/>
      <c r="H63" s="103"/>
      <c r="I63" s="79"/>
      <c r="J63" s="74"/>
      <c r="K63" s="103"/>
    </row>
    <row r="64" spans="1:11" ht="27" customHeight="1">
      <c r="A64" s="46"/>
      <c r="B64" s="52" t="s">
        <v>124</v>
      </c>
      <c r="C64" s="79">
        <v>40191</v>
      </c>
      <c r="D64" s="79">
        <v>40190</v>
      </c>
      <c r="E64" s="107">
        <f>D64*100/C64</f>
        <v>99.99751188076932</v>
      </c>
      <c r="F64" s="79">
        <v>40191</v>
      </c>
      <c r="G64" s="79">
        <v>40190</v>
      </c>
      <c r="H64" s="107">
        <f>G64*100/F64</f>
        <v>99.99751188076932</v>
      </c>
      <c r="I64" s="74" t="s">
        <v>13</v>
      </c>
      <c r="J64" s="74" t="s">
        <v>13</v>
      </c>
      <c r="K64" s="103" t="s">
        <v>13</v>
      </c>
    </row>
    <row r="65" spans="1:11" ht="36" customHeight="1">
      <c r="A65" s="46"/>
      <c r="B65" s="52" t="s">
        <v>87</v>
      </c>
      <c r="C65" s="79">
        <v>576284</v>
      </c>
      <c r="D65" s="54">
        <v>423580</v>
      </c>
      <c r="E65" s="107">
        <f>D65*100/C65</f>
        <v>73.50195389773098</v>
      </c>
      <c r="F65" s="79">
        <v>436284</v>
      </c>
      <c r="G65" s="54">
        <v>327288</v>
      </c>
      <c r="H65" s="107">
        <f>G65*100/F65</f>
        <v>75.0171906372913</v>
      </c>
      <c r="I65" s="79">
        <v>140000</v>
      </c>
      <c r="J65" s="79">
        <v>96292</v>
      </c>
      <c r="K65" s="107">
        <f>J65*100/I65</f>
        <v>68.78</v>
      </c>
    </row>
    <row r="66" spans="1:11" ht="36" customHeight="1">
      <c r="A66" s="46"/>
      <c r="B66" s="52" t="s">
        <v>141</v>
      </c>
      <c r="C66" s="79">
        <v>8662</v>
      </c>
      <c r="D66" s="54">
        <v>8906</v>
      </c>
      <c r="E66" s="103">
        <f>D66*100/C66</f>
        <v>102.8169014084507</v>
      </c>
      <c r="F66" s="79">
        <v>8662</v>
      </c>
      <c r="G66" s="54">
        <v>8906</v>
      </c>
      <c r="H66" s="103">
        <f>G66*100/F66</f>
        <v>102.8169014084507</v>
      </c>
      <c r="I66" s="74" t="s">
        <v>13</v>
      </c>
      <c r="J66" s="74" t="s">
        <v>13</v>
      </c>
      <c r="K66" s="103" t="s">
        <v>13</v>
      </c>
    </row>
    <row r="67" spans="1:11" ht="36" customHeight="1">
      <c r="A67" s="46"/>
      <c r="B67" s="95" t="s">
        <v>37</v>
      </c>
      <c r="C67" s="98">
        <f>C69+C70+C71+C73+C74+C75+C76+C77+C78+C79</f>
        <v>20423495</v>
      </c>
      <c r="D67" s="98">
        <f>D69+D70+D71+D72+D73+D74+D75+D76+D77+D78+D79</f>
        <v>18427019</v>
      </c>
      <c r="E67" s="99">
        <f>D67*100/C67</f>
        <v>90.22461140955552</v>
      </c>
      <c r="F67" s="105">
        <f>F69+F70+F71+F74+F75+F76+F77+F79</f>
        <v>13294450</v>
      </c>
      <c r="G67" s="98">
        <f>G69+G70+G71+G72+G74+G75+G76+G77+G79</f>
        <v>12184071</v>
      </c>
      <c r="H67" s="97">
        <f>G67*100/F67</f>
        <v>91.6478003979104</v>
      </c>
      <c r="I67" s="98">
        <f>I70+I71+I73+I78</f>
        <v>7129045</v>
      </c>
      <c r="J67" s="98">
        <f>J70+J71+J73+J76+J78</f>
        <v>6242948</v>
      </c>
      <c r="K67" s="97">
        <f>J67*100/I67</f>
        <v>87.57060728330373</v>
      </c>
    </row>
    <row r="68" spans="1:11" ht="36" customHeight="1">
      <c r="A68" s="46"/>
      <c r="B68" s="52" t="s">
        <v>109</v>
      </c>
      <c r="C68" s="79"/>
      <c r="D68" s="79"/>
      <c r="E68" s="80"/>
      <c r="F68" s="181"/>
      <c r="G68" s="79"/>
      <c r="H68" s="73"/>
      <c r="I68" s="79"/>
      <c r="J68" s="79"/>
      <c r="K68" s="73"/>
    </row>
    <row r="69" spans="1:11" ht="36" customHeight="1">
      <c r="A69" s="46"/>
      <c r="B69" s="52" t="s">
        <v>110</v>
      </c>
      <c r="C69" s="79">
        <v>294165</v>
      </c>
      <c r="D69" s="79">
        <v>294165</v>
      </c>
      <c r="E69" s="80">
        <f>D69*100/C69</f>
        <v>100</v>
      </c>
      <c r="F69" s="79">
        <v>294165</v>
      </c>
      <c r="G69" s="79">
        <v>294165</v>
      </c>
      <c r="H69" s="80">
        <f>G69*100/F69</f>
        <v>100</v>
      </c>
      <c r="I69" s="74" t="s">
        <v>13</v>
      </c>
      <c r="J69" s="74" t="s">
        <v>13</v>
      </c>
      <c r="K69" s="81" t="s">
        <v>13</v>
      </c>
    </row>
    <row r="70" spans="1:11" ht="36" customHeight="1">
      <c r="A70" s="46"/>
      <c r="B70" s="52" t="s">
        <v>73</v>
      </c>
      <c r="C70" s="79">
        <v>5184238</v>
      </c>
      <c r="D70" s="79">
        <v>5152603</v>
      </c>
      <c r="E70" s="80">
        <f aca="true" t="shared" si="5" ref="E70:E77">D70*100/C70</f>
        <v>99.38978495971828</v>
      </c>
      <c r="F70" s="79">
        <v>231738</v>
      </c>
      <c r="G70" s="79">
        <v>187743</v>
      </c>
      <c r="H70" s="80">
        <f>G70*100/F70</f>
        <v>81.01519819796495</v>
      </c>
      <c r="I70" s="79">
        <v>4952500</v>
      </c>
      <c r="J70" s="79">
        <v>4964860</v>
      </c>
      <c r="K70" s="80">
        <f>J70*100/I70</f>
        <v>100.24957092377588</v>
      </c>
    </row>
    <row r="71" spans="1:11" ht="36" customHeight="1">
      <c r="A71" s="46"/>
      <c r="B71" s="52" t="s">
        <v>53</v>
      </c>
      <c r="C71" s="54">
        <v>6622472</v>
      </c>
      <c r="D71" s="79">
        <v>8371413</v>
      </c>
      <c r="E71" s="75" t="s">
        <v>13</v>
      </c>
      <c r="F71" s="54">
        <v>6537247</v>
      </c>
      <c r="G71" s="79">
        <v>8133662</v>
      </c>
      <c r="H71" s="75" t="s">
        <v>13</v>
      </c>
      <c r="I71" s="54">
        <v>85225</v>
      </c>
      <c r="J71" s="79">
        <v>237751</v>
      </c>
      <c r="K71" s="75" t="s">
        <v>13</v>
      </c>
    </row>
    <row r="72" spans="1:11" ht="36" customHeight="1">
      <c r="A72" s="46"/>
      <c r="B72" s="52" t="s">
        <v>148</v>
      </c>
      <c r="C72" s="74" t="s">
        <v>13</v>
      </c>
      <c r="D72" s="79">
        <v>49970</v>
      </c>
      <c r="E72" s="75" t="s">
        <v>13</v>
      </c>
      <c r="F72" s="74" t="s">
        <v>13</v>
      </c>
      <c r="G72" s="79">
        <v>49970</v>
      </c>
      <c r="H72" s="75" t="s">
        <v>13</v>
      </c>
      <c r="I72" s="74" t="s">
        <v>13</v>
      </c>
      <c r="J72" s="74" t="s">
        <v>13</v>
      </c>
      <c r="K72" s="81" t="s">
        <v>13</v>
      </c>
    </row>
    <row r="73" spans="1:11" ht="36" customHeight="1">
      <c r="A73" s="46"/>
      <c r="B73" s="52" t="s">
        <v>49</v>
      </c>
      <c r="C73" s="79">
        <v>350000</v>
      </c>
      <c r="D73" s="54">
        <v>165000</v>
      </c>
      <c r="E73" s="80">
        <f t="shared" si="5"/>
        <v>47.142857142857146</v>
      </c>
      <c r="F73" s="106" t="s">
        <v>13</v>
      </c>
      <c r="G73" s="74" t="s">
        <v>13</v>
      </c>
      <c r="H73" s="75" t="s">
        <v>13</v>
      </c>
      <c r="I73" s="79">
        <v>350000</v>
      </c>
      <c r="J73" s="54">
        <v>165000</v>
      </c>
      <c r="K73" s="80">
        <f>J73*100/I73</f>
        <v>47.142857142857146</v>
      </c>
    </row>
    <row r="74" spans="1:11" ht="36" customHeight="1">
      <c r="A74" s="46"/>
      <c r="B74" s="52" t="s">
        <v>38</v>
      </c>
      <c r="C74" s="54">
        <v>2110000</v>
      </c>
      <c r="D74" s="54">
        <v>1054678</v>
      </c>
      <c r="E74" s="73">
        <f t="shared" si="5"/>
        <v>49.98473933649289</v>
      </c>
      <c r="F74" s="54">
        <v>2110000</v>
      </c>
      <c r="G74" s="54">
        <v>1054678</v>
      </c>
      <c r="H74" s="73">
        <f>G74*100/F74</f>
        <v>49.98473933649289</v>
      </c>
      <c r="I74" s="74" t="s">
        <v>13</v>
      </c>
      <c r="J74" s="74" t="s">
        <v>13</v>
      </c>
      <c r="K74" s="81" t="s">
        <v>13</v>
      </c>
    </row>
    <row r="75" spans="1:105" ht="36" customHeight="1">
      <c r="A75" s="46"/>
      <c r="B75" s="52" t="s">
        <v>50</v>
      </c>
      <c r="C75" s="54">
        <v>500000</v>
      </c>
      <c r="D75" s="54">
        <v>318036</v>
      </c>
      <c r="E75" s="73">
        <f t="shared" si="5"/>
        <v>63.6072</v>
      </c>
      <c r="F75" s="54">
        <v>500000</v>
      </c>
      <c r="G75" s="54">
        <v>318036</v>
      </c>
      <c r="H75" s="73">
        <f>G75*100/F75</f>
        <v>63.6072</v>
      </c>
      <c r="I75" s="74" t="s">
        <v>13</v>
      </c>
      <c r="J75" s="74" t="s">
        <v>13</v>
      </c>
      <c r="K75" s="75" t="s">
        <v>13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36" customHeight="1">
      <c r="A76" s="46"/>
      <c r="B76" s="52" t="s">
        <v>39</v>
      </c>
      <c r="C76" s="54">
        <v>3481300</v>
      </c>
      <c r="D76" s="54">
        <v>2058015</v>
      </c>
      <c r="E76" s="73">
        <f t="shared" si="5"/>
        <v>59.11627840174648</v>
      </c>
      <c r="F76" s="54">
        <v>3481300</v>
      </c>
      <c r="G76" s="146">
        <v>2057678</v>
      </c>
      <c r="H76" s="73">
        <f>G76*100/F76</f>
        <v>59.106598109901476</v>
      </c>
      <c r="I76" s="74" t="s">
        <v>13</v>
      </c>
      <c r="J76" s="79">
        <v>337</v>
      </c>
      <c r="K76" s="75" t="s">
        <v>13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36" customHeight="1">
      <c r="A77" s="46"/>
      <c r="B77" s="52" t="s">
        <v>59</v>
      </c>
      <c r="C77" s="79">
        <v>100000</v>
      </c>
      <c r="D77" s="79">
        <v>50728</v>
      </c>
      <c r="E77" s="80">
        <f t="shared" si="5"/>
        <v>50.728</v>
      </c>
      <c r="F77" s="79">
        <v>100000</v>
      </c>
      <c r="G77" s="79">
        <v>50728</v>
      </c>
      <c r="H77" s="80">
        <f>G77*100/F77</f>
        <v>50.728</v>
      </c>
      <c r="I77" s="74" t="s">
        <v>13</v>
      </c>
      <c r="J77" s="74" t="s">
        <v>13</v>
      </c>
      <c r="K77" s="81" t="s">
        <v>13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36" customHeight="1">
      <c r="A78" s="46"/>
      <c r="B78" s="52" t="s">
        <v>92</v>
      </c>
      <c r="C78" s="79">
        <v>1741320</v>
      </c>
      <c r="D78" s="79">
        <v>875000</v>
      </c>
      <c r="E78" s="80">
        <f>D78*100/C78</f>
        <v>50.249236211609585</v>
      </c>
      <c r="F78" s="106" t="s">
        <v>13</v>
      </c>
      <c r="G78" s="74" t="s">
        <v>13</v>
      </c>
      <c r="H78" s="75" t="s">
        <v>13</v>
      </c>
      <c r="I78" s="79">
        <v>1741320</v>
      </c>
      <c r="J78" s="79">
        <v>875000</v>
      </c>
      <c r="K78" s="80">
        <f>J78*100/I78</f>
        <v>50.249236211609585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36" customHeight="1">
      <c r="A79" s="46"/>
      <c r="B79" s="52" t="s">
        <v>86</v>
      </c>
      <c r="C79" s="79">
        <v>40000</v>
      </c>
      <c r="D79" s="79">
        <v>37411</v>
      </c>
      <c r="E79" s="80">
        <f>D79*100/C79</f>
        <v>93.5275</v>
      </c>
      <c r="F79" s="79">
        <v>40000</v>
      </c>
      <c r="G79" s="79">
        <v>37411</v>
      </c>
      <c r="H79" s="80">
        <f>G79*100/F79</f>
        <v>93.5275</v>
      </c>
      <c r="I79" s="74" t="s">
        <v>13</v>
      </c>
      <c r="J79" s="74" t="s">
        <v>13</v>
      </c>
      <c r="K79" s="81" t="s">
        <v>13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36" customHeight="1">
      <c r="A80" s="55">
        <v>7</v>
      </c>
      <c r="B80" s="56" t="s">
        <v>40</v>
      </c>
      <c r="C80" s="57">
        <f>C81+C82</f>
        <v>195774810</v>
      </c>
      <c r="D80" s="57">
        <f>D81+D82</f>
        <v>119634271</v>
      </c>
      <c r="E80" s="76">
        <f aca="true" t="shared" si="6" ref="E80:E90">D80*100/C80</f>
        <v>61.108102211924</v>
      </c>
      <c r="F80" s="57">
        <f>F81+F82</f>
        <v>195774810</v>
      </c>
      <c r="G80" s="57">
        <f>G81+G82</f>
        <v>119634271</v>
      </c>
      <c r="H80" s="76">
        <f>G80*100/F80</f>
        <v>61.108102211924</v>
      </c>
      <c r="I80" s="91" t="s">
        <v>13</v>
      </c>
      <c r="J80" s="91" t="s">
        <v>13</v>
      </c>
      <c r="K80" s="92" t="s">
        <v>13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1" ht="36" customHeight="1">
      <c r="A81" s="46"/>
      <c r="B81" s="52" t="s">
        <v>74</v>
      </c>
      <c r="C81" s="54">
        <v>188059100</v>
      </c>
      <c r="D81" s="54">
        <v>115776415</v>
      </c>
      <c r="E81" s="73">
        <f t="shared" si="6"/>
        <v>61.56384615261904</v>
      </c>
      <c r="F81" s="54">
        <v>188059100</v>
      </c>
      <c r="G81" s="54">
        <v>115776415</v>
      </c>
      <c r="H81" s="73">
        <f>G81*100/F81</f>
        <v>61.56384615261904</v>
      </c>
      <c r="I81" s="74" t="s">
        <v>13</v>
      </c>
      <c r="J81" s="74" t="s">
        <v>13</v>
      </c>
      <c r="K81" s="75" t="s">
        <v>13</v>
      </c>
    </row>
    <row r="82" spans="1:11" ht="36" customHeight="1">
      <c r="A82" s="46"/>
      <c r="B82" s="52" t="s">
        <v>83</v>
      </c>
      <c r="C82" s="54">
        <v>7715710</v>
      </c>
      <c r="D82" s="54">
        <v>3857856</v>
      </c>
      <c r="E82" s="73">
        <f t="shared" si="6"/>
        <v>50.00001296057006</v>
      </c>
      <c r="F82" s="54">
        <v>7715710</v>
      </c>
      <c r="G82" s="54">
        <v>3857856</v>
      </c>
      <c r="H82" s="73">
        <f>G82*100/F82</f>
        <v>50.00001296057006</v>
      </c>
      <c r="I82" s="74"/>
      <c r="J82" s="74"/>
      <c r="K82" s="75"/>
    </row>
    <row r="83" spans="1:11" ht="36" customHeight="1">
      <c r="A83" s="55" t="s">
        <v>41</v>
      </c>
      <c r="B83" s="56" t="s">
        <v>42</v>
      </c>
      <c r="C83" s="77">
        <f>C84+C85</f>
        <v>225519520</v>
      </c>
      <c r="D83" s="77">
        <f>D84+D85</f>
        <v>137517768</v>
      </c>
      <c r="E83" s="78">
        <f t="shared" si="6"/>
        <v>60.97821066664207</v>
      </c>
      <c r="F83" s="91" t="s">
        <v>13</v>
      </c>
      <c r="G83" s="91" t="s">
        <v>13</v>
      </c>
      <c r="H83" s="92" t="s">
        <v>13</v>
      </c>
      <c r="I83" s="77">
        <f>I84+I85</f>
        <v>225519520</v>
      </c>
      <c r="J83" s="77">
        <f>J84+J85</f>
        <v>137517768</v>
      </c>
      <c r="K83" s="78">
        <f>J83*100/I83</f>
        <v>60.97821066664207</v>
      </c>
    </row>
    <row r="84" spans="1:123" ht="36" customHeight="1">
      <c r="A84" s="46"/>
      <c r="B84" s="52" t="s">
        <v>82</v>
      </c>
      <c r="C84" s="79">
        <v>213733444</v>
      </c>
      <c r="D84" s="79">
        <v>131624730</v>
      </c>
      <c r="E84" s="80">
        <f t="shared" si="6"/>
        <v>61.58359100787241</v>
      </c>
      <c r="F84" s="74" t="s">
        <v>13</v>
      </c>
      <c r="G84" s="74" t="s">
        <v>13</v>
      </c>
      <c r="H84" s="75" t="s">
        <v>13</v>
      </c>
      <c r="I84" s="79">
        <v>213733444</v>
      </c>
      <c r="J84" s="79">
        <v>131624730</v>
      </c>
      <c r="K84" s="80">
        <f>J84*100/I84</f>
        <v>61.58359100787241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36" customHeight="1">
      <c r="A85" s="46"/>
      <c r="B85" s="52" t="s">
        <v>83</v>
      </c>
      <c r="C85" s="79">
        <v>11786076</v>
      </c>
      <c r="D85" s="79">
        <v>5893038</v>
      </c>
      <c r="E85" s="80">
        <f t="shared" si="6"/>
        <v>50</v>
      </c>
      <c r="F85" s="74" t="s">
        <v>13</v>
      </c>
      <c r="G85" s="74" t="s">
        <v>13</v>
      </c>
      <c r="H85" s="75" t="s">
        <v>13</v>
      </c>
      <c r="I85" s="79">
        <v>11786076</v>
      </c>
      <c r="J85" s="79">
        <v>5893038</v>
      </c>
      <c r="K85" s="80">
        <f>J85*100/I85</f>
        <v>50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1" ht="36" customHeight="1">
      <c r="A86" s="55" t="s">
        <v>89</v>
      </c>
      <c r="B86" s="56" t="s">
        <v>43</v>
      </c>
      <c r="C86" s="57">
        <f>C87+C88+C95+C99+C101</f>
        <v>78935030</v>
      </c>
      <c r="D86" s="108">
        <f>D87+D88+D95+D98+D99+D101</f>
        <v>37903433</v>
      </c>
      <c r="E86" s="76">
        <f t="shared" si="6"/>
        <v>48.018519787729225</v>
      </c>
      <c r="F86" s="109">
        <f>F87+F88+F101</f>
        <v>52831638</v>
      </c>
      <c r="G86" s="77">
        <f>G87+G88+G101</f>
        <v>25123570</v>
      </c>
      <c r="H86" s="78">
        <f aca="true" t="shared" si="7" ref="H86:H94">G86*100/F86</f>
        <v>47.55402435184766</v>
      </c>
      <c r="I86" s="57">
        <f>I95+I99</f>
        <v>26103392</v>
      </c>
      <c r="J86" s="77">
        <f>J95+J99+J87</f>
        <v>12779863</v>
      </c>
      <c r="K86" s="76">
        <f>J86*100/I86</f>
        <v>48.95862959112747</v>
      </c>
    </row>
    <row r="87" spans="1:11" ht="36" customHeight="1">
      <c r="A87" s="46"/>
      <c r="B87" s="110" t="s">
        <v>75</v>
      </c>
      <c r="C87" s="98">
        <v>248810</v>
      </c>
      <c r="D87" s="98">
        <v>40552</v>
      </c>
      <c r="E87" s="175">
        <f>D87*100/C87</f>
        <v>16.298380290181264</v>
      </c>
      <c r="F87" s="98">
        <v>248810</v>
      </c>
      <c r="G87" s="98">
        <v>34852</v>
      </c>
      <c r="H87" s="175">
        <f t="shared" si="7"/>
        <v>14.007475583778787</v>
      </c>
      <c r="I87" s="100" t="s">
        <v>13</v>
      </c>
      <c r="J87" s="98">
        <v>5700</v>
      </c>
      <c r="K87" s="157" t="s">
        <v>13</v>
      </c>
    </row>
    <row r="88" spans="1:11" ht="36" customHeight="1">
      <c r="A88" s="46"/>
      <c r="B88" s="111" t="s">
        <v>79</v>
      </c>
      <c r="C88" s="112">
        <f>C89+C90+C91+C92+C93+C94</f>
        <v>38531728</v>
      </c>
      <c r="D88" s="112">
        <f>D89+D90+D91+D92+D93+D94</f>
        <v>24938718</v>
      </c>
      <c r="E88" s="113">
        <f t="shared" si="6"/>
        <v>64.72255280116168</v>
      </c>
      <c r="F88" s="112">
        <f>F89+F90+F91+F92+F93+F94</f>
        <v>38531728</v>
      </c>
      <c r="G88" s="112">
        <f>G89+G90+G91+G92+G93+G94</f>
        <v>24938718</v>
      </c>
      <c r="H88" s="113">
        <f t="shared" si="7"/>
        <v>64.72255280116168</v>
      </c>
      <c r="I88" s="114" t="s">
        <v>13</v>
      </c>
      <c r="J88" s="100" t="s">
        <v>13</v>
      </c>
      <c r="K88" s="101" t="s">
        <v>13</v>
      </c>
    </row>
    <row r="89" spans="1:11" ht="36" customHeight="1">
      <c r="A89" s="46"/>
      <c r="B89" s="52" t="s">
        <v>81</v>
      </c>
      <c r="C89" s="79">
        <v>12045612</v>
      </c>
      <c r="D89" s="79">
        <v>6022806</v>
      </c>
      <c r="E89" s="107">
        <f t="shared" si="6"/>
        <v>50</v>
      </c>
      <c r="F89" s="79">
        <v>12045612</v>
      </c>
      <c r="G89" s="79">
        <v>6022806</v>
      </c>
      <c r="H89" s="107">
        <f t="shared" si="7"/>
        <v>50</v>
      </c>
      <c r="I89" s="104" t="s">
        <v>13</v>
      </c>
      <c r="J89" s="74" t="s">
        <v>13</v>
      </c>
      <c r="K89" s="75" t="s">
        <v>13</v>
      </c>
    </row>
    <row r="90" spans="1:11" ht="36" customHeight="1">
      <c r="A90" s="46"/>
      <c r="B90" s="52" t="s">
        <v>137</v>
      </c>
      <c r="C90" s="79">
        <v>611030</v>
      </c>
      <c r="D90" s="79">
        <v>534651</v>
      </c>
      <c r="E90" s="107">
        <f t="shared" si="6"/>
        <v>87.49995908547862</v>
      </c>
      <c r="F90" s="79">
        <v>611030</v>
      </c>
      <c r="G90" s="79">
        <v>534651</v>
      </c>
      <c r="H90" s="107">
        <f t="shared" si="7"/>
        <v>87.49995908547862</v>
      </c>
      <c r="I90" s="74" t="s">
        <v>13</v>
      </c>
      <c r="J90" s="74" t="s">
        <v>13</v>
      </c>
      <c r="K90" s="75" t="s">
        <v>13</v>
      </c>
    </row>
    <row r="91" spans="1:11" ht="36" customHeight="1">
      <c r="A91" s="46"/>
      <c r="B91" s="52" t="s">
        <v>84</v>
      </c>
      <c r="C91" s="79">
        <v>16680042</v>
      </c>
      <c r="D91" s="79">
        <v>9186217</v>
      </c>
      <c r="E91" s="107">
        <f aca="true" t="shared" si="8" ref="E91:E100">D91*100/C91</f>
        <v>55.07310473199048</v>
      </c>
      <c r="F91" s="79">
        <v>16680042</v>
      </c>
      <c r="G91" s="79">
        <v>9186217</v>
      </c>
      <c r="H91" s="107">
        <f t="shared" si="7"/>
        <v>55.07310473199048</v>
      </c>
      <c r="I91" s="74" t="s">
        <v>13</v>
      </c>
      <c r="J91" s="74" t="s">
        <v>13</v>
      </c>
      <c r="K91" s="75" t="s">
        <v>13</v>
      </c>
    </row>
    <row r="92" spans="1:11" ht="36" customHeight="1">
      <c r="A92" s="46"/>
      <c r="B92" s="52" t="s">
        <v>111</v>
      </c>
      <c r="C92" s="79">
        <v>6533474</v>
      </c>
      <c r="D92" s="79">
        <v>6533474</v>
      </c>
      <c r="E92" s="107">
        <f t="shared" si="8"/>
        <v>100</v>
      </c>
      <c r="F92" s="79">
        <v>6533474</v>
      </c>
      <c r="G92" s="79">
        <v>6533474</v>
      </c>
      <c r="H92" s="107">
        <f t="shared" si="7"/>
        <v>100</v>
      </c>
      <c r="I92" s="74" t="s">
        <v>13</v>
      </c>
      <c r="J92" s="74" t="s">
        <v>13</v>
      </c>
      <c r="K92" s="75" t="s">
        <v>13</v>
      </c>
    </row>
    <row r="93" spans="1:11" ht="36" customHeight="1">
      <c r="A93" s="46"/>
      <c r="B93" s="52" t="s">
        <v>138</v>
      </c>
      <c r="C93" s="79">
        <v>2561570</v>
      </c>
      <c r="D93" s="79">
        <v>2561570</v>
      </c>
      <c r="E93" s="107">
        <f t="shared" si="8"/>
        <v>100</v>
      </c>
      <c r="F93" s="79">
        <v>2561570</v>
      </c>
      <c r="G93" s="79">
        <v>2561570</v>
      </c>
      <c r="H93" s="107">
        <f t="shared" si="7"/>
        <v>100</v>
      </c>
      <c r="I93" s="74" t="s">
        <v>13</v>
      </c>
      <c r="J93" s="74" t="s">
        <v>13</v>
      </c>
      <c r="K93" s="75" t="s">
        <v>13</v>
      </c>
    </row>
    <row r="94" spans="1:11" ht="36" customHeight="1">
      <c r="A94" s="46"/>
      <c r="B94" s="52" t="s">
        <v>178</v>
      </c>
      <c r="C94" s="79">
        <v>100000</v>
      </c>
      <c r="D94" s="79">
        <v>100000</v>
      </c>
      <c r="E94" s="107">
        <f t="shared" si="8"/>
        <v>100</v>
      </c>
      <c r="F94" s="79">
        <v>100000</v>
      </c>
      <c r="G94" s="79">
        <v>100000</v>
      </c>
      <c r="H94" s="107">
        <f t="shared" si="7"/>
        <v>100</v>
      </c>
      <c r="I94" s="74" t="s">
        <v>13</v>
      </c>
      <c r="J94" s="74" t="s">
        <v>13</v>
      </c>
      <c r="K94" s="75" t="s">
        <v>13</v>
      </c>
    </row>
    <row r="95" spans="1:11" ht="36" customHeight="1">
      <c r="A95" s="115"/>
      <c r="B95" s="116" t="s">
        <v>80</v>
      </c>
      <c r="C95" s="98">
        <f>C96+C98</f>
        <v>26086727</v>
      </c>
      <c r="D95" s="98">
        <f>D96</f>
        <v>12752698</v>
      </c>
      <c r="E95" s="97">
        <f t="shared" si="8"/>
        <v>48.88577244665458</v>
      </c>
      <c r="F95" s="164" t="s">
        <v>13</v>
      </c>
      <c r="G95" s="100" t="s">
        <v>13</v>
      </c>
      <c r="H95" s="101" t="s">
        <v>13</v>
      </c>
      <c r="I95" s="98">
        <f>I96+I98</f>
        <v>26086727</v>
      </c>
      <c r="J95" s="98">
        <f>J96+J98</f>
        <v>12757498</v>
      </c>
      <c r="K95" s="97">
        <f>J95*100/I95</f>
        <v>48.90417260854534</v>
      </c>
    </row>
    <row r="96" spans="1:11" ht="36" customHeight="1">
      <c r="A96" s="115"/>
      <c r="B96" s="162" t="s">
        <v>48</v>
      </c>
      <c r="C96" s="163">
        <v>26081927</v>
      </c>
      <c r="D96" s="163">
        <v>12752698</v>
      </c>
      <c r="E96" s="80">
        <f t="shared" si="8"/>
        <v>48.89476916333674</v>
      </c>
      <c r="F96" s="106" t="s">
        <v>13</v>
      </c>
      <c r="G96" s="74" t="s">
        <v>13</v>
      </c>
      <c r="H96" s="102" t="s">
        <v>13</v>
      </c>
      <c r="I96" s="163">
        <v>26081927</v>
      </c>
      <c r="J96" s="163">
        <v>12752698</v>
      </c>
      <c r="K96" s="80">
        <f>J96*100/I96</f>
        <v>48.89476916333674</v>
      </c>
    </row>
    <row r="97" spans="1:11" ht="36" customHeight="1">
      <c r="A97" s="115"/>
      <c r="B97" s="179" t="s">
        <v>139</v>
      </c>
      <c r="C97" s="79"/>
      <c r="D97" s="79"/>
      <c r="E97" s="80"/>
      <c r="F97" s="106"/>
      <c r="G97" s="74"/>
      <c r="H97" s="75"/>
      <c r="I97" s="79"/>
      <c r="J97" s="79"/>
      <c r="K97" s="80"/>
    </row>
    <row r="98" spans="1:11" ht="36" customHeight="1">
      <c r="A98" s="115"/>
      <c r="B98" s="179" t="s">
        <v>140</v>
      </c>
      <c r="C98" s="79">
        <v>4800</v>
      </c>
      <c r="D98" s="79">
        <v>4800</v>
      </c>
      <c r="E98" s="80">
        <f>D98*100/C98</f>
        <v>100</v>
      </c>
      <c r="F98" s="106" t="s">
        <v>13</v>
      </c>
      <c r="G98" s="74" t="s">
        <v>13</v>
      </c>
      <c r="H98" s="75" t="s">
        <v>13</v>
      </c>
      <c r="I98" s="79">
        <v>4800</v>
      </c>
      <c r="J98" s="79">
        <v>4800</v>
      </c>
      <c r="K98" s="80">
        <f>J98*100/I98</f>
        <v>100</v>
      </c>
    </row>
    <row r="99" spans="1:11" ht="36" customHeight="1">
      <c r="A99" s="115"/>
      <c r="B99" s="95" t="s">
        <v>105</v>
      </c>
      <c r="C99" s="98">
        <f>C100</f>
        <v>16665</v>
      </c>
      <c r="D99" s="98">
        <f>D100</f>
        <v>16665</v>
      </c>
      <c r="E99" s="99">
        <f t="shared" si="8"/>
        <v>100</v>
      </c>
      <c r="F99" s="164" t="s">
        <v>13</v>
      </c>
      <c r="G99" s="100" t="s">
        <v>13</v>
      </c>
      <c r="H99" s="101" t="s">
        <v>13</v>
      </c>
      <c r="I99" s="98">
        <f>I100</f>
        <v>16665</v>
      </c>
      <c r="J99" s="98">
        <f>J100</f>
        <v>16665</v>
      </c>
      <c r="K99" s="99">
        <f>J99*100/I99</f>
        <v>100</v>
      </c>
    </row>
    <row r="100" spans="1:11" ht="36" customHeight="1">
      <c r="A100" s="115"/>
      <c r="B100" s="179" t="s">
        <v>106</v>
      </c>
      <c r="C100" s="79">
        <v>16665</v>
      </c>
      <c r="D100" s="79">
        <v>16665</v>
      </c>
      <c r="E100" s="80">
        <f t="shared" si="8"/>
        <v>100</v>
      </c>
      <c r="F100" s="106" t="s">
        <v>13</v>
      </c>
      <c r="G100" s="74" t="s">
        <v>13</v>
      </c>
      <c r="H100" s="102" t="s">
        <v>13</v>
      </c>
      <c r="I100" s="79">
        <v>16665</v>
      </c>
      <c r="J100" s="79">
        <v>16665</v>
      </c>
      <c r="K100" s="80">
        <f>J100*100/I100</f>
        <v>100</v>
      </c>
    </row>
    <row r="101" spans="1:11" ht="40.5" customHeight="1" thickBot="1">
      <c r="A101" s="122"/>
      <c r="B101" s="110" t="s">
        <v>93</v>
      </c>
      <c r="C101" s="98">
        <v>14051100</v>
      </c>
      <c r="D101" s="98">
        <v>150000</v>
      </c>
      <c r="E101" s="99">
        <f>D101*100/C101</f>
        <v>1.0675320793389842</v>
      </c>
      <c r="F101" s="98">
        <v>14051100</v>
      </c>
      <c r="G101" s="98">
        <v>150000</v>
      </c>
      <c r="H101" s="99">
        <f>G101*100/F101</f>
        <v>1.0675320793389842</v>
      </c>
      <c r="I101" s="164" t="s">
        <v>13</v>
      </c>
      <c r="J101" s="100" t="s">
        <v>13</v>
      </c>
      <c r="K101" s="101" t="s">
        <v>13</v>
      </c>
    </row>
    <row r="102" spans="1:11" ht="64.5" customHeight="1" thickBot="1" thickTop="1">
      <c r="A102" s="118"/>
      <c r="B102" s="119" t="s">
        <v>88</v>
      </c>
      <c r="C102" s="120">
        <f>C14+C24+C39+C43+C49+C54+C80+C83+C86</f>
        <v>1944210136</v>
      </c>
      <c r="D102" s="120">
        <f>D14+D24+D39+D43+D49+D54+D80+D83+D86</f>
        <v>1055410603</v>
      </c>
      <c r="E102" s="121">
        <f>D102*100/C102</f>
        <v>54.28480098202718</v>
      </c>
      <c r="F102" s="120">
        <f>F14+F24+F39+F43+F49+F54+F80+F86</f>
        <v>1497654083</v>
      </c>
      <c r="G102" s="120">
        <f>G14+G24+G39+G43+G49+G54+G80+G86</f>
        <v>810209488</v>
      </c>
      <c r="H102" s="121">
        <f>G102*100/F102</f>
        <v>54.09857304144912</v>
      </c>
      <c r="I102" s="120">
        <f>I24+I39+I49+I54+I83+I86</f>
        <v>446556053</v>
      </c>
      <c r="J102" s="120">
        <f>J24+J39+J49+J54+J83+J86</f>
        <v>245201115</v>
      </c>
      <c r="K102" s="121">
        <f>J102*100/I102</f>
        <v>54.90936991061232</v>
      </c>
    </row>
    <row r="103" spans="1:11" ht="64.5" customHeight="1" thickTop="1">
      <c r="A103" s="150"/>
      <c r="B103" s="148"/>
      <c r="C103" s="151"/>
      <c r="D103" s="151"/>
      <c r="E103" s="152"/>
      <c r="F103" s="151"/>
      <c r="G103" s="151"/>
      <c r="H103" s="152"/>
      <c r="I103" s="151"/>
      <c r="J103" s="151"/>
      <c r="K103" s="152"/>
    </row>
    <row r="104" spans="1:11" ht="64.5" customHeight="1">
      <c r="A104" s="150"/>
      <c r="B104" s="148"/>
      <c r="C104" s="151"/>
      <c r="D104" s="151"/>
      <c r="E104" s="152"/>
      <c r="F104" s="151"/>
      <c r="G104" s="151"/>
      <c r="H104" s="152"/>
      <c r="I104" s="151"/>
      <c r="J104" s="151"/>
      <c r="K104" s="152"/>
    </row>
    <row r="105" spans="1:11" ht="64.5" customHeight="1">
      <c r="A105" s="195"/>
      <c r="B105" s="195"/>
      <c r="C105" s="195"/>
      <c r="D105" s="23" t="s">
        <v>0</v>
      </c>
      <c r="E105" s="23"/>
      <c r="F105" s="24" t="s">
        <v>1</v>
      </c>
      <c r="G105" s="25"/>
      <c r="H105" s="26"/>
      <c r="I105" s="24" t="s">
        <v>2</v>
      </c>
      <c r="J105" s="25"/>
      <c r="K105" s="22" t="s">
        <v>3</v>
      </c>
    </row>
    <row r="106" spans="1:11" ht="64.5" customHeight="1" thickBot="1">
      <c r="A106" s="147"/>
      <c r="B106" s="147"/>
      <c r="C106" s="147"/>
      <c r="D106" s="23"/>
      <c r="E106" s="23"/>
      <c r="F106" s="24"/>
      <c r="G106" s="25"/>
      <c r="H106" s="26"/>
      <c r="I106" s="24"/>
      <c r="J106" s="25"/>
      <c r="K106" s="22"/>
    </row>
    <row r="107" spans="1:11" ht="60" customHeight="1">
      <c r="A107" s="39" t="s">
        <v>4</v>
      </c>
      <c r="B107" s="40" t="s">
        <v>5</v>
      </c>
      <c r="C107" s="176" t="s">
        <v>107</v>
      </c>
      <c r="D107" s="58" t="s">
        <v>177</v>
      </c>
      <c r="E107" s="59" t="s">
        <v>6</v>
      </c>
      <c r="F107" s="176" t="s">
        <v>107</v>
      </c>
      <c r="G107" s="58" t="s">
        <v>177</v>
      </c>
      <c r="H107" s="59" t="s">
        <v>6</v>
      </c>
      <c r="I107" s="176" t="s">
        <v>108</v>
      </c>
      <c r="J107" s="58" t="s">
        <v>177</v>
      </c>
      <c r="K107" s="60" t="s">
        <v>7</v>
      </c>
    </row>
    <row r="108" spans="1:11" ht="27.75" customHeight="1">
      <c r="A108" s="41"/>
      <c r="B108" s="42"/>
      <c r="C108" s="180" t="s">
        <v>95</v>
      </c>
      <c r="D108" s="61" t="s">
        <v>94</v>
      </c>
      <c r="E108" s="62" t="s">
        <v>8</v>
      </c>
      <c r="F108" s="180" t="s">
        <v>95</v>
      </c>
      <c r="G108" s="61" t="s">
        <v>94</v>
      </c>
      <c r="H108" s="62" t="s">
        <v>9</v>
      </c>
      <c r="I108" s="43" t="s">
        <v>95</v>
      </c>
      <c r="J108" s="61" t="s">
        <v>94</v>
      </c>
      <c r="K108" s="62" t="s">
        <v>10</v>
      </c>
    </row>
    <row r="109" spans="1:11" ht="29.25" customHeight="1">
      <c r="A109" s="44">
        <v>1</v>
      </c>
      <c r="B109" s="45">
        <v>2</v>
      </c>
      <c r="C109" s="45">
        <v>3</v>
      </c>
      <c r="D109" s="63">
        <v>4</v>
      </c>
      <c r="E109" s="64">
        <v>5</v>
      </c>
      <c r="F109" s="45">
        <v>6</v>
      </c>
      <c r="G109" s="45">
        <v>7</v>
      </c>
      <c r="H109" s="64">
        <v>8</v>
      </c>
      <c r="I109" s="45">
        <v>9</v>
      </c>
      <c r="J109" s="45">
        <v>10</v>
      </c>
      <c r="K109" s="64">
        <v>11</v>
      </c>
    </row>
    <row r="110" spans="1:11" ht="29.25" customHeight="1">
      <c r="A110" s="115" t="s">
        <v>85</v>
      </c>
      <c r="B110" s="117" t="s">
        <v>102</v>
      </c>
      <c r="C110" s="170"/>
      <c r="D110" s="172"/>
      <c r="E110" s="171"/>
      <c r="F110" s="170"/>
      <c r="G110" s="170"/>
      <c r="H110" s="171"/>
      <c r="I110" s="170"/>
      <c r="J110" s="170"/>
      <c r="K110" s="171"/>
    </row>
    <row r="111" spans="1:11" ht="29.25" customHeight="1">
      <c r="A111" s="122"/>
      <c r="B111" s="123" t="s">
        <v>103</v>
      </c>
      <c r="C111" s="173">
        <f>C113+C119+C123+C125+C127+C129+C130+C131+C133+C134+C135+C136+C138+C139+C141+C143+C145+C147+C148+C149+C150+C152+C153+C156+C157</f>
        <v>75847338</v>
      </c>
      <c r="D111" s="173">
        <f>D113+D125+D129+D130+D131+D135+D143+D147+D148+D149+D150+D152+D133+D136+D141</f>
        <v>12928265</v>
      </c>
      <c r="E111" s="174">
        <f>D111*100/C111</f>
        <v>17.045113699310054</v>
      </c>
      <c r="F111" s="173">
        <f>F113+F119+F127+F129+F130+F131+F133+F135+F136+F138+F141+F145+F147+F150+F156</f>
        <v>50987962</v>
      </c>
      <c r="G111" s="173">
        <f>G113+G129+G130+G131+G135+G147+G150+G133+G136+G141</f>
        <v>11578003</v>
      </c>
      <c r="H111" s="174">
        <f>G111*100/F111</f>
        <v>22.707326486200802</v>
      </c>
      <c r="I111" s="173">
        <f>I123+I125+I131+I134+I139+I143+I148+I149+I153+I157+I152</f>
        <v>24859376</v>
      </c>
      <c r="J111" s="173">
        <f>J125+J143+J148+J149+J152</f>
        <v>1350262</v>
      </c>
      <c r="K111" s="174">
        <f>J111*100/I111</f>
        <v>5.43160053574957</v>
      </c>
    </row>
    <row r="112" spans="1:11" ht="36" customHeight="1">
      <c r="A112" s="124"/>
      <c r="B112" s="149" t="s">
        <v>171</v>
      </c>
      <c r="C112" s="87"/>
      <c r="D112" s="87"/>
      <c r="E112" s="88"/>
      <c r="F112" s="87"/>
      <c r="G112" s="87"/>
      <c r="H112" s="88"/>
      <c r="I112" s="87"/>
      <c r="J112" s="87"/>
      <c r="K112" s="88"/>
    </row>
    <row r="113" spans="1:11" ht="25.5" customHeight="1">
      <c r="A113" s="115"/>
      <c r="B113" s="179" t="s">
        <v>172</v>
      </c>
      <c r="C113" s="79">
        <f>C116</f>
        <v>14266099</v>
      </c>
      <c r="D113" s="79">
        <f>D114+D116</f>
        <v>4975809</v>
      </c>
      <c r="E113" s="80">
        <f>D113*100/C113</f>
        <v>34.878553695722985</v>
      </c>
      <c r="F113" s="79">
        <f>F116</f>
        <v>14266099</v>
      </c>
      <c r="G113" s="79">
        <f>G114+G116</f>
        <v>4975809</v>
      </c>
      <c r="H113" s="80">
        <f>G113*100/F113</f>
        <v>34.878553695722985</v>
      </c>
      <c r="I113" s="74" t="s">
        <v>13</v>
      </c>
      <c r="J113" s="74" t="s">
        <v>13</v>
      </c>
      <c r="K113" s="75" t="s">
        <v>13</v>
      </c>
    </row>
    <row r="114" spans="1:11" ht="40.5" customHeight="1">
      <c r="A114" s="115"/>
      <c r="B114" s="117" t="s">
        <v>173</v>
      </c>
      <c r="C114" s="74" t="s">
        <v>13</v>
      </c>
      <c r="D114" s="79">
        <v>133390</v>
      </c>
      <c r="E114" s="75" t="s">
        <v>13</v>
      </c>
      <c r="F114" s="74" t="s">
        <v>13</v>
      </c>
      <c r="G114" s="79">
        <v>133390</v>
      </c>
      <c r="H114" s="75" t="s">
        <v>13</v>
      </c>
      <c r="I114" s="74" t="s">
        <v>13</v>
      </c>
      <c r="J114" s="74" t="s">
        <v>13</v>
      </c>
      <c r="K114" s="75" t="s">
        <v>13</v>
      </c>
    </row>
    <row r="115" spans="1:11" ht="28.5" customHeight="1">
      <c r="A115" s="115"/>
      <c r="B115" s="117" t="s">
        <v>174</v>
      </c>
      <c r="C115" s="74" t="s">
        <v>13</v>
      </c>
      <c r="D115" s="79">
        <v>133390</v>
      </c>
      <c r="E115" s="75" t="s">
        <v>13</v>
      </c>
      <c r="F115" s="74" t="s">
        <v>13</v>
      </c>
      <c r="G115" s="79">
        <v>133390</v>
      </c>
      <c r="H115" s="75" t="s">
        <v>13</v>
      </c>
      <c r="I115" s="74" t="s">
        <v>13</v>
      </c>
      <c r="J115" s="74" t="s">
        <v>13</v>
      </c>
      <c r="K115" s="75" t="s">
        <v>13</v>
      </c>
    </row>
    <row r="116" spans="1:11" ht="31.5" customHeight="1">
      <c r="A116" s="115"/>
      <c r="B116" s="117" t="s">
        <v>175</v>
      </c>
      <c r="C116" s="79">
        <v>14266099</v>
      </c>
      <c r="D116" s="79">
        <v>4842419</v>
      </c>
      <c r="E116" s="80">
        <f>D116*100/C116</f>
        <v>33.94353985627045</v>
      </c>
      <c r="F116" s="79">
        <v>14266099</v>
      </c>
      <c r="G116" s="79">
        <v>4842419</v>
      </c>
      <c r="H116" s="80">
        <f>G116*100/F116</f>
        <v>33.94353985627045</v>
      </c>
      <c r="I116" s="74" t="s">
        <v>13</v>
      </c>
      <c r="J116" s="74" t="s">
        <v>13</v>
      </c>
      <c r="K116" s="75" t="s">
        <v>13</v>
      </c>
    </row>
    <row r="117" spans="1:11" ht="27" customHeight="1">
      <c r="A117" s="115"/>
      <c r="B117" s="117" t="s">
        <v>174</v>
      </c>
      <c r="C117" s="74" t="s">
        <v>13</v>
      </c>
      <c r="D117" s="79">
        <v>53270</v>
      </c>
      <c r="E117" s="75" t="s">
        <v>13</v>
      </c>
      <c r="F117" s="74" t="s">
        <v>13</v>
      </c>
      <c r="G117" s="79">
        <v>53270</v>
      </c>
      <c r="H117" s="75" t="s">
        <v>13</v>
      </c>
      <c r="I117" s="74" t="s">
        <v>13</v>
      </c>
      <c r="J117" s="74" t="s">
        <v>13</v>
      </c>
      <c r="K117" s="75" t="s">
        <v>13</v>
      </c>
    </row>
    <row r="118" spans="1:11" ht="42" customHeight="1">
      <c r="A118" s="115"/>
      <c r="B118" s="52" t="s">
        <v>170</v>
      </c>
      <c r="C118" s="79"/>
      <c r="D118" s="79"/>
      <c r="E118" s="80"/>
      <c r="F118" s="79"/>
      <c r="G118" s="79"/>
      <c r="H118" s="80"/>
      <c r="I118" s="74"/>
      <c r="J118" s="74"/>
      <c r="K118" s="75"/>
    </row>
    <row r="119" spans="1:11" ht="30" customHeight="1">
      <c r="A119" s="115"/>
      <c r="B119" s="52" t="s">
        <v>169</v>
      </c>
      <c r="C119" s="79">
        <v>178425</v>
      </c>
      <c r="D119" s="74" t="s">
        <v>13</v>
      </c>
      <c r="E119" s="75" t="s">
        <v>13</v>
      </c>
      <c r="F119" s="89">
        <v>178425</v>
      </c>
      <c r="G119" s="74" t="s">
        <v>13</v>
      </c>
      <c r="H119" s="75" t="s">
        <v>13</v>
      </c>
      <c r="I119" s="104" t="s">
        <v>13</v>
      </c>
      <c r="J119" s="74" t="s">
        <v>13</v>
      </c>
      <c r="K119" s="75" t="s">
        <v>13</v>
      </c>
    </row>
    <row r="120" spans="1:11" ht="36" customHeight="1">
      <c r="A120" s="115"/>
      <c r="B120" s="52" t="s">
        <v>168</v>
      </c>
      <c r="C120" s="74"/>
      <c r="D120" s="79"/>
      <c r="E120" s="75"/>
      <c r="F120" s="104"/>
      <c r="G120" s="79"/>
      <c r="H120" s="75"/>
      <c r="I120" s="104"/>
      <c r="J120" s="79"/>
      <c r="K120" s="75"/>
    </row>
    <row r="121" spans="1:11" ht="31.5" customHeight="1">
      <c r="A121" s="115"/>
      <c r="B121" s="52" t="s">
        <v>167</v>
      </c>
      <c r="C121" s="74" t="s">
        <v>13</v>
      </c>
      <c r="D121" s="74" t="s">
        <v>13</v>
      </c>
      <c r="E121" s="75" t="s">
        <v>13</v>
      </c>
      <c r="F121" s="104" t="s">
        <v>13</v>
      </c>
      <c r="G121" s="74" t="s">
        <v>13</v>
      </c>
      <c r="H121" s="75" t="s">
        <v>13</v>
      </c>
      <c r="I121" s="104" t="s">
        <v>13</v>
      </c>
      <c r="J121" s="74" t="s">
        <v>13</v>
      </c>
      <c r="K121" s="75" t="s">
        <v>13</v>
      </c>
    </row>
    <row r="122" spans="1:11" ht="36" customHeight="1">
      <c r="A122" s="115"/>
      <c r="B122" s="52" t="s">
        <v>166</v>
      </c>
      <c r="C122" s="79"/>
      <c r="D122" s="74"/>
      <c r="E122" s="75"/>
      <c r="F122" s="89"/>
      <c r="G122" s="74"/>
      <c r="H122" s="75"/>
      <c r="I122" s="104"/>
      <c r="J122" s="74"/>
      <c r="K122" s="75"/>
    </row>
    <row r="123" spans="1:11" ht="33" customHeight="1">
      <c r="A123" s="115"/>
      <c r="B123" s="52" t="s">
        <v>165</v>
      </c>
      <c r="C123" s="79">
        <v>14845156</v>
      </c>
      <c r="D123" s="74" t="s">
        <v>13</v>
      </c>
      <c r="E123" s="75" t="s">
        <v>13</v>
      </c>
      <c r="F123" s="104" t="s">
        <v>13</v>
      </c>
      <c r="G123" s="74" t="s">
        <v>13</v>
      </c>
      <c r="H123" s="75" t="s">
        <v>13</v>
      </c>
      <c r="I123" s="89">
        <v>14845156</v>
      </c>
      <c r="J123" s="74" t="s">
        <v>13</v>
      </c>
      <c r="K123" s="75" t="s">
        <v>13</v>
      </c>
    </row>
    <row r="124" spans="1:11" ht="36" customHeight="1">
      <c r="A124" s="46"/>
      <c r="B124" s="47" t="s">
        <v>164</v>
      </c>
      <c r="C124" s="79"/>
      <c r="D124" s="74"/>
      <c r="E124" s="75"/>
      <c r="F124" s="104"/>
      <c r="G124" s="74"/>
      <c r="H124" s="75"/>
      <c r="I124" s="89"/>
      <c r="J124" s="74"/>
      <c r="K124" s="75"/>
    </row>
    <row r="125" spans="1:11" ht="30" customHeight="1">
      <c r="A125" s="46"/>
      <c r="B125" s="52" t="s">
        <v>163</v>
      </c>
      <c r="C125" s="79">
        <v>1970082</v>
      </c>
      <c r="D125" s="79">
        <v>551797</v>
      </c>
      <c r="E125" s="80">
        <f>D125*100/C125</f>
        <v>28.008834150050607</v>
      </c>
      <c r="F125" s="104" t="s">
        <v>13</v>
      </c>
      <c r="G125" s="74" t="s">
        <v>13</v>
      </c>
      <c r="H125" s="75" t="s">
        <v>13</v>
      </c>
      <c r="I125" s="89">
        <v>1970082</v>
      </c>
      <c r="J125" s="79">
        <v>551797</v>
      </c>
      <c r="K125" s="80">
        <f>J125*100/I125</f>
        <v>28.008834150050607</v>
      </c>
    </row>
    <row r="126" spans="1:11" ht="30" customHeight="1">
      <c r="A126" s="115"/>
      <c r="B126" s="52" t="s">
        <v>161</v>
      </c>
      <c r="C126" s="79"/>
      <c r="D126" s="74"/>
      <c r="E126" s="75"/>
      <c r="F126" s="104"/>
      <c r="G126" s="74"/>
      <c r="H126" s="75"/>
      <c r="I126" s="89"/>
      <c r="J126" s="74"/>
      <c r="K126" s="75"/>
    </row>
    <row r="127" spans="1:11" ht="30" customHeight="1">
      <c r="A127" s="115"/>
      <c r="B127" s="52" t="s">
        <v>162</v>
      </c>
      <c r="C127" s="79">
        <v>4875</v>
      </c>
      <c r="D127" s="74" t="s">
        <v>13</v>
      </c>
      <c r="E127" s="75" t="s">
        <v>13</v>
      </c>
      <c r="F127" s="79">
        <v>4875</v>
      </c>
      <c r="G127" s="74" t="s">
        <v>13</v>
      </c>
      <c r="H127" s="75" t="s">
        <v>13</v>
      </c>
      <c r="I127" s="74" t="s">
        <v>13</v>
      </c>
      <c r="J127" s="74" t="s">
        <v>13</v>
      </c>
      <c r="K127" s="75" t="s">
        <v>13</v>
      </c>
    </row>
    <row r="128" spans="1:11" ht="36" customHeight="1">
      <c r="A128" s="115"/>
      <c r="B128" s="52" t="s">
        <v>160</v>
      </c>
      <c r="C128" s="79"/>
      <c r="D128" s="74"/>
      <c r="E128" s="75"/>
      <c r="F128" s="79"/>
      <c r="G128" s="74"/>
      <c r="H128" s="75"/>
      <c r="I128" s="104"/>
      <c r="J128" s="74"/>
      <c r="K128" s="75"/>
    </row>
    <row r="129" spans="1:11" ht="31.5" customHeight="1">
      <c r="A129" s="184"/>
      <c r="B129" s="52" t="s">
        <v>159</v>
      </c>
      <c r="C129" s="79">
        <v>62660</v>
      </c>
      <c r="D129" s="79">
        <v>22350</v>
      </c>
      <c r="E129" s="80">
        <f>D129*100/C129</f>
        <v>35.668688158314716</v>
      </c>
      <c r="F129" s="79">
        <v>62660</v>
      </c>
      <c r="G129" s="79">
        <v>22350</v>
      </c>
      <c r="H129" s="80">
        <f>G129*100/F129</f>
        <v>35.668688158314716</v>
      </c>
      <c r="I129" s="106" t="s">
        <v>13</v>
      </c>
      <c r="J129" s="74" t="s">
        <v>13</v>
      </c>
      <c r="K129" s="75" t="s">
        <v>13</v>
      </c>
    </row>
    <row r="130" spans="1:11" ht="42" customHeight="1">
      <c r="A130" s="115"/>
      <c r="B130" s="185" t="s">
        <v>158</v>
      </c>
      <c r="C130" s="166">
        <v>3006545</v>
      </c>
      <c r="D130" s="166">
        <v>2361454</v>
      </c>
      <c r="E130" s="189">
        <f>D130*100/C130</f>
        <v>78.54377699319318</v>
      </c>
      <c r="F130" s="166">
        <v>3006545</v>
      </c>
      <c r="G130" s="166">
        <v>2361454</v>
      </c>
      <c r="H130" s="189">
        <f>G130*100/F130</f>
        <v>78.54377699319318</v>
      </c>
      <c r="I130" s="167"/>
      <c r="J130" s="74" t="s">
        <v>13</v>
      </c>
      <c r="K130" s="75" t="s">
        <v>13</v>
      </c>
    </row>
    <row r="131" spans="1:11" ht="40.5" customHeight="1">
      <c r="A131" s="165"/>
      <c r="B131" s="185" t="s">
        <v>157</v>
      </c>
      <c r="C131" s="166">
        <v>150692</v>
      </c>
      <c r="D131" s="166">
        <v>24666</v>
      </c>
      <c r="E131" s="189">
        <f>D131*100/C131</f>
        <v>16.368486714623206</v>
      </c>
      <c r="F131" s="190">
        <v>134125</v>
      </c>
      <c r="G131" s="166">
        <v>24666</v>
      </c>
      <c r="H131" s="189">
        <f>G131*100/F131</f>
        <v>18.390307548928238</v>
      </c>
      <c r="I131" s="190">
        <v>16567</v>
      </c>
      <c r="J131" s="74" t="s">
        <v>13</v>
      </c>
      <c r="K131" s="75" t="s">
        <v>13</v>
      </c>
    </row>
    <row r="132" spans="1:11" ht="40.5" customHeight="1">
      <c r="A132" s="115"/>
      <c r="B132" s="52" t="s">
        <v>112</v>
      </c>
      <c r="C132" s="166"/>
      <c r="D132" s="74"/>
      <c r="E132" s="75"/>
      <c r="F132" s="167"/>
      <c r="G132" s="74"/>
      <c r="H132" s="75"/>
      <c r="I132" s="167"/>
      <c r="J132" s="74"/>
      <c r="K132" s="75"/>
    </row>
    <row r="133" spans="1:11" ht="31.5" customHeight="1">
      <c r="A133" s="165"/>
      <c r="B133" s="185" t="s">
        <v>156</v>
      </c>
      <c r="C133" s="166">
        <v>10394101</v>
      </c>
      <c r="D133" s="79">
        <v>3333385</v>
      </c>
      <c r="E133" s="80">
        <f>D133*100/C133</f>
        <v>32.06996930278049</v>
      </c>
      <c r="F133" s="166">
        <v>10394101</v>
      </c>
      <c r="G133" s="166">
        <v>3333385</v>
      </c>
      <c r="H133" s="189">
        <f>G133*100/F133</f>
        <v>32.06996930278049</v>
      </c>
      <c r="I133" s="74" t="s">
        <v>13</v>
      </c>
      <c r="J133" s="74" t="s">
        <v>13</v>
      </c>
      <c r="K133" s="75" t="s">
        <v>13</v>
      </c>
    </row>
    <row r="134" spans="1:11" ht="46.5" customHeight="1">
      <c r="A134" s="165"/>
      <c r="B134" s="185" t="s">
        <v>113</v>
      </c>
      <c r="C134" s="166">
        <v>4092567</v>
      </c>
      <c r="D134" s="183" t="s">
        <v>13</v>
      </c>
      <c r="E134" s="193" t="s">
        <v>13</v>
      </c>
      <c r="F134" s="183" t="s">
        <v>13</v>
      </c>
      <c r="G134" s="183" t="s">
        <v>13</v>
      </c>
      <c r="H134" s="193" t="s">
        <v>13</v>
      </c>
      <c r="I134" s="166">
        <v>4092567</v>
      </c>
      <c r="J134" s="183" t="s">
        <v>13</v>
      </c>
      <c r="K134" s="193" t="s">
        <v>13</v>
      </c>
    </row>
    <row r="135" spans="1:11" ht="40.5" customHeight="1">
      <c r="A135" s="115"/>
      <c r="B135" s="52" t="s">
        <v>114</v>
      </c>
      <c r="C135" s="166">
        <v>397604</v>
      </c>
      <c r="D135" s="166">
        <v>382105</v>
      </c>
      <c r="E135" s="189">
        <f>D135*100/C135</f>
        <v>96.10190038329594</v>
      </c>
      <c r="F135" s="166">
        <v>397604</v>
      </c>
      <c r="G135" s="166">
        <v>382105</v>
      </c>
      <c r="H135" s="189">
        <f>G135*100/F135</f>
        <v>96.10190038329594</v>
      </c>
      <c r="I135" s="74" t="s">
        <v>13</v>
      </c>
      <c r="J135" s="74" t="s">
        <v>13</v>
      </c>
      <c r="K135" s="75" t="s">
        <v>13</v>
      </c>
    </row>
    <row r="136" spans="1:11" ht="40.5" customHeight="1">
      <c r="A136" s="115"/>
      <c r="B136" s="52" t="s">
        <v>115</v>
      </c>
      <c r="C136" s="166">
        <v>626438</v>
      </c>
      <c r="D136" s="166">
        <v>328202</v>
      </c>
      <c r="E136" s="189">
        <f>D136*100/C136</f>
        <v>52.391776999479596</v>
      </c>
      <c r="F136" s="166">
        <v>626438</v>
      </c>
      <c r="G136" s="166">
        <v>328202</v>
      </c>
      <c r="H136" s="189">
        <f>G136*100/F136</f>
        <v>52.391776999479596</v>
      </c>
      <c r="I136" s="74" t="s">
        <v>13</v>
      </c>
      <c r="J136" s="74" t="s">
        <v>13</v>
      </c>
      <c r="K136" s="75" t="s">
        <v>13</v>
      </c>
    </row>
    <row r="137" spans="1:11" ht="40.5" customHeight="1">
      <c r="A137" s="165"/>
      <c r="B137" s="52" t="s">
        <v>116</v>
      </c>
      <c r="C137" s="166"/>
      <c r="D137" s="74"/>
      <c r="E137" s="75"/>
      <c r="F137" s="166"/>
      <c r="G137" s="74"/>
      <c r="H137" s="75"/>
      <c r="I137" s="167"/>
      <c r="J137" s="74"/>
      <c r="K137" s="75"/>
    </row>
    <row r="138" spans="1:11" ht="30" customHeight="1">
      <c r="A138" s="165"/>
      <c r="B138" s="52" t="s">
        <v>155</v>
      </c>
      <c r="C138" s="166">
        <v>197164</v>
      </c>
      <c r="D138" s="74" t="s">
        <v>13</v>
      </c>
      <c r="E138" s="75" t="s">
        <v>13</v>
      </c>
      <c r="F138" s="166">
        <v>197164</v>
      </c>
      <c r="G138" s="74" t="s">
        <v>13</v>
      </c>
      <c r="H138" s="75" t="s">
        <v>13</v>
      </c>
      <c r="I138" s="74" t="s">
        <v>13</v>
      </c>
      <c r="J138" s="74" t="s">
        <v>13</v>
      </c>
      <c r="K138" s="75" t="s">
        <v>13</v>
      </c>
    </row>
    <row r="139" spans="1:11" ht="40.5" customHeight="1">
      <c r="A139" s="115"/>
      <c r="B139" s="52" t="s">
        <v>117</v>
      </c>
      <c r="C139" s="79">
        <v>4874</v>
      </c>
      <c r="D139" s="74" t="s">
        <v>13</v>
      </c>
      <c r="E139" s="75" t="s">
        <v>13</v>
      </c>
      <c r="F139" s="183" t="s">
        <v>13</v>
      </c>
      <c r="G139" s="74" t="s">
        <v>13</v>
      </c>
      <c r="H139" s="75" t="s">
        <v>13</v>
      </c>
      <c r="I139" s="79">
        <v>4874</v>
      </c>
      <c r="J139" s="74" t="s">
        <v>13</v>
      </c>
      <c r="K139" s="75" t="s">
        <v>13</v>
      </c>
    </row>
    <row r="140" spans="1:11" ht="42" customHeight="1">
      <c r="A140" s="165"/>
      <c r="B140" s="52" t="s">
        <v>118</v>
      </c>
      <c r="C140" s="166"/>
      <c r="D140" s="74"/>
      <c r="E140" s="75"/>
      <c r="F140" s="167"/>
      <c r="G140" s="74"/>
      <c r="H140" s="75"/>
      <c r="I140" s="190"/>
      <c r="J140" s="74"/>
      <c r="K140" s="75"/>
    </row>
    <row r="141" spans="1:11" ht="28.5" customHeight="1">
      <c r="A141" s="165"/>
      <c r="B141" s="52" t="s">
        <v>154</v>
      </c>
      <c r="C141" s="166">
        <v>72309</v>
      </c>
      <c r="D141" s="79">
        <v>72370</v>
      </c>
      <c r="E141" s="75">
        <f>D141*100/C141</f>
        <v>100.0843601764649</v>
      </c>
      <c r="F141" s="166">
        <v>72309</v>
      </c>
      <c r="G141" s="79">
        <v>72370</v>
      </c>
      <c r="H141" s="75">
        <f>G141*100/F141</f>
        <v>100.0843601764649</v>
      </c>
      <c r="I141" s="183" t="s">
        <v>13</v>
      </c>
      <c r="J141" s="74" t="s">
        <v>13</v>
      </c>
      <c r="K141" s="75" t="s">
        <v>13</v>
      </c>
    </row>
    <row r="142" spans="1:11" ht="34.5" customHeight="1">
      <c r="A142" s="165"/>
      <c r="B142" s="52" t="s">
        <v>119</v>
      </c>
      <c r="C142" s="166"/>
      <c r="D142" s="74"/>
      <c r="E142" s="187"/>
      <c r="F142" s="190"/>
      <c r="G142" s="74"/>
      <c r="H142" s="75"/>
      <c r="I142" s="167"/>
      <c r="J142" s="74"/>
      <c r="K142" s="75"/>
    </row>
    <row r="143" spans="1:11" ht="31.5" customHeight="1">
      <c r="A143" s="165"/>
      <c r="B143" s="52" t="s">
        <v>131</v>
      </c>
      <c r="C143" s="166">
        <v>76000</v>
      </c>
      <c r="D143" s="166">
        <v>14420</v>
      </c>
      <c r="E143" s="191">
        <f>D143*100/C143</f>
        <v>18.973684210526315</v>
      </c>
      <c r="F143" s="178" t="s">
        <v>13</v>
      </c>
      <c r="G143" s="74" t="s">
        <v>13</v>
      </c>
      <c r="H143" s="75" t="s">
        <v>13</v>
      </c>
      <c r="I143" s="167">
        <v>76000</v>
      </c>
      <c r="J143" s="166">
        <v>14420</v>
      </c>
      <c r="K143" s="189">
        <f>J143*100/I143</f>
        <v>18.973684210526315</v>
      </c>
    </row>
    <row r="144" spans="1:11" ht="36" customHeight="1">
      <c r="A144" s="165"/>
      <c r="B144" s="52" t="s">
        <v>152</v>
      </c>
      <c r="C144" s="166"/>
      <c r="D144" s="74"/>
      <c r="E144" s="192"/>
      <c r="F144" s="190"/>
      <c r="G144" s="74"/>
      <c r="H144" s="75"/>
      <c r="I144" s="167"/>
      <c r="J144" s="74"/>
      <c r="K144" s="75"/>
    </row>
    <row r="145" spans="1:11" ht="24" customHeight="1">
      <c r="A145" s="165"/>
      <c r="B145" s="52" t="s">
        <v>153</v>
      </c>
      <c r="C145" s="166">
        <v>19720193</v>
      </c>
      <c r="D145" s="74" t="s">
        <v>13</v>
      </c>
      <c r="E145" s="187" t="s">
        <v>13</v>
      </c>
      <c r="F145" s="190">
        <v>19720193</v>
      </c>
      <c r="G145" s="74" t="s">
        <v>13</v>
      </c>
      <c r="H145" s="75" t="s">
        <v>13</v>
      </c>
      <c r="I145" s="182" t="s">
        <v>13</v>
      </c>
      <c r="J145" s="74" t="s">
        <v>13</v>
      </c>
      <c r="K145" s="75" t="s">
        <v>13</v>
      </c>
    </row>
    <row r="146" spans="1:11" ht="34.5" customHeight="1">
      <c r="A146" s="165"/>
      <c r="B146" s="52" t="s">
        <v>120</v>
      </c>
      <c r="C146" s="166"/>
      <c r="D146" s="74"/>
      <c r="E146" s="192"/>
      <c r="F146" s="190"/>
      <c r="G146" s="74"/>
      <c r="H146" s="75"/>
      <c r="I146" s="182"/>
      <c r="J146" s="74"/>
      <c r="K146" s="75"/>
    </row>
    <row r="147" spans="1:11" ht="24" customHeight="1">
      <c r="A147" s="165"/>
      <c r="B147" s="52" t="s">
        <v>132</v>
      </c>
      <c r="C147" s="166">
        <v>70094</v>
      </c>
      <c r="D147" s="79">
        <v>70051</v>
      </c>
      <c r="E147" s="192">
        <f>D147*100/C147</f>
        <v>99.93865380774389</v>
      </c>
      <c r="F147" s="190">
        <v>70094</v>
      </c>
      <c r="G147" s="79">
        <v>70051</v>
      </c>
      <c r="H147" s="80">
        <f>G147*100/F147</f>
        <v>99.93865380774389</v>
      </c>
      <c r="I147" s="182" t="s">
        <v>13</v>
      </c>
      <c r="J147" s="74" t="s">
        <v>13</v>
      </c>
      <c r="K147" s="75" t="s">
        <v>13</v>
      </c>
    </row>
    <row r="148" spans="1:11" ht="37.5" customHeight="1">
      <c r="A148" s="165"/>
      <c r="B148" s="52" t="s">
        <v>121</v>
      </c>
      <c r="C148" s="79">
        <v>1301600</v>
      </c>
      <c r="D148" s="79">
        <v>520640</v>
      </c>
      <c r="E148" s="192">
        <f>D148*100/C148</f>
        <v>40</v>
      </c>
      <c r="F148" s="178" t="s">
        <v>13</v>
      </c>
      <c r="G148" s="74" t="s">
        <v>13</v>
      </c>
      <c r="H148" s="75" t="s">
        <v>13</v>
      </c>
      <c r="I148" s="89">
        <v>1301600</v>
      </c>
      <c r="J148" s="79">
        <v>520640</v>
      </c>
      <c r="K148" s="80">
        <f>J148*100/I148</f>
        <v>40</v>
      </c>
    </row>
    <row r="149" spans="1:11" ht="40.5" customHeight="1">
      <c r="A149" s="165"/>
      <c r="B149" s="52" t="s">
        <v>122</v>
      </c>
      <c r="C149" s="79">
        <v>711450</v>
      </c>
      <c r="D149" s="79">
        <v>213435</v>
      </c>
      <c r="E149" s="192">
        <f>D149*100/C149</f>
        <v>30</v>
      </c>
      <c r="F149" s="178" t="s">
        <v>13</v>
      </c>
      <c r="G149" s="74" t="s">
        <v>13</v>
      </c>
      <c r="H149" s="75" t="s">
        <v>13</v>
      </c>
      <c r="I149" s="89">
        <v>711450</v>
      </c>
      <c r="J149" s="79">
        <v>213435</v>
      </c>
      <c r="K149" s="80">
        <f>J149*100/I149</f>
        <v>30</v>
      </c>
    </row>
    <row r="150" spans="1:11" ht="37.5" customHeight="1">
      <c r="A150" s="165"/>
      <c r="B150" s="186" t="s">
        <v>151</v>
      </c>
      <c r="C150" s="79">
        <v>7800</v>
      </c>
      <c r="D150" s="79">
        <v>7611</v>
      </c>
      <c r="E150" s="192">
        <f>D150*100/C150</f>
        <v>97.57692307692308</v>
      </c>
      <c r="F150" s="188">
        <v>7800</v>
      </c>
      <c r="G150" s="79">
        <v>7611</v>
      </c>
      <c r="H150" s="80">
        <f>G150*100/F150</f>
        <v>97.57692307692308</v>
      </c>
      <c r="I150" s="182" t="s">
        <v>13</v>
      </c>
      <c r="J150" s="74" t="s">
        <v>13</v>
      </c>
      <c r="K150" s="75" t="s">
        <v>13</v>
      </c>
    </row>
    <row r="151" spans="1:11" ht="37.5" customHeight="1">
      <c r="A151" s="165"/>
      <c r="B151" s="185" t="s">
        <v>126</v>
      </c>
      <c r="C151" s="166"/>
      <c r="D151" s="74"/>
      <c r="E151" s="187"/>
      <c r="F151" s="188"/>
      <c r="G151" s="79"/>
      <c r="H151" s="75"/>
      <c r="I151" s="167"/>
      <c r="J151" s="74"/>
      <c r="K151" s="75"/>
    </row>
    <row r="152" spans="1:11" ht="25.5" customHeight="1">
      <c r="A152" s="165"/>
      <c r="B152" s="186" t="s">
        <v>125</v>
      </c>
      <c r="C152" s="79">
        <v>79224</v>
      </c>
      <c r="D152" s="79">
        <v>49970</v>
      </c>
      <c r="E152" s="192">
        <f>D152*100/C152</f>
        <v>63.07432091285469</v>
      </c>
      <c r="F152" s="178" t="s">
        <v>13</v>
      </c>
      <c r="G152" s="74" t="s">
        <v>13</v>
      </c>
      <c r="H152" s="75" t="s">
        <v>13</v>
      </c>
      <c r="I152" s="89">
        <v>79224</v>
      </c>
      <c r="J152" s="79">
        <v>49970</v>
      </c>
      <c r="K152" s="80">
        <f>J152*100/I152</f>
        <v>63.07432091285469</v>
      </c>
    </row>
    <row r="153" spans="1:11" ht="42" customHeight="1">
      <c r="A153" s="165"/>
      <c r="B153" s="185" t="s">
        <v>134</v>
      </c>
      <c r="C153" s="79">
        <v>1260000</v>
      </c>
      <c r="D153" s="74" t="s">
        <v>13</v>
      </c>
      <c r="E153" s="75" t="s">
        <v>13</v>
      </c>
      <c r="F153" s="183" t="s">
        <v>13</v>
      </c>
      <c r="G153" s="74" t="s">
        <v>13</v>
      </c>
      <c r="H153" s="75" t="s">
        <v>13</v>
      </c>
      <c r="I153" s="79">
        <v>1260000</v>
      </c>
      <c r="J153" s="74" t="s">
        <v>13</v>
      </c>
      <c r="K153" s="75" t="s">
        <v>13</v>
      </c>
    </row>
    <row r="154" spans="1:11" ht="31.5" customHeight="1">
      <c r="A154" s="165"/>
      <c r="B154" s="52" t="s">
        <v>135</v>
      </c>
      <c r="C154" s="79"/>
      <c r="D154" s="79"/>
      <c r="E154" s="75"/>
      <c r="F154" s="182"/>
      <c r="G154" s="74"/>
      <c r="H154" s="75"/>
      <c r="I154" s="104"/>
      <c r="J154" s="79"/>
      <c r="K154" s="75"/>
    </row>
    <row r="155" spans="1:11" ht="25.5" customHeight="1">
      <c r="A155" s="165"/>
      <c r="B155" s="52" t="s">
        <v>149</v>
      </c>
      <c r="C155" s="79"/>
      <c r="D155" s="79"/>
      <c r="E155" s="75"/>
      <c r="F155" s="182"/>
      <c r="G155" s="74"/>
      <c r="H155" s="75"/>
      <c r="I155" s="104"/>
      <c r="J155" s="79"/>
      <c r="K155" s="75"/>
    </row>
    <row r="156" spans="1:11" ht="24" customHeight="1">
      <c r="A156" s="165"/>
      <c r="B156" s="52" t="s">
        <v>150</v>
      </c>
      <c r="C156" s="166">
        <v>1849530</v>
      </c>
      <c r="D156" s="74" t="s">
        <v>13</v>
      </c>
      <c r="E156" s="75" t="s">
        <v>13</v>
      </c>
      <c r="F156" s="166">
        <v>1849530</v>
      </c>
      <c r="G156" s="74" t="s">
        <v>13</v>
      </c>
      <c r="H156" s="75" t="s">
        <v>13</v>
      </c>
      <c r="I156" s="183" t="s">
        <v>13</v>
      </c>
      <c r="J156" s="74" t="s">
        <v>13</v>
      </c>
      <c r="K156" s="75" t="s">
        <v>13</v>
      </c>
    </row>
    <row r="157" spans="1:11" ht="42" customHeight="1">
      <c r="A157" s="165"/>
      <c r="B157" s="185" t="s">
        <v>136</v>
      </c>
      <c r="C157" s="166">
        <v>501856</v>
      </c>
      <c r="D157" s="74" t="s">
        <v>13</v>
      </c>
      <c r="E157" s="75" t="s">
        <v>13</v>
      </c>
      <c r="F157" s="183" t="s">
        <v>13</v>
      </c>
      <c r="G157" s="74" t="s">
        <v>13</v>
      </c>
      <c r="H157" s="75" t="s">
        <v>13</v>
      </c>
      <c r="I157" s="166">
        <v>501856</v>
      </c>
      <c r="J157" s="74" t="s">
        <v>13</v>
      </c>
      <c r="K157" s="75" t="s">
        <v>13</v>
      </c>
    </row>
    <row r="158" spans="1:11" ht="46.5" customHeight="1">
      <c r="A158" s="115" t="s">
        <v>104</v>
      </c>
      <c r="B158" s="117" t="s">
        <v>100</v>
      </c>
      <c r="C158" s="166"/>
      <c r="D158" s="74"/>
      <c r="E158" s="75"/>
      <c r="F158" s="167"/>
      <c r="G158" s="74"/>
      <c r="H158" s="75"/>
      <c r="I158" s="167"/>
      <c r="J158" s="74"/>
      <c r="K158" s="75"/>
    </row>
    <row r="159" spans="1:11" ht="24" customHeight="1">
      <c r="A159" s="122"/>
      <c r="B159" s="123" t="s">
        <v>101</v>
      </c>
      <c r="C159" s="168">
        <f>C161+C162+C163+C165+C167+C169+C170+C171</f>
        <v>41979845</v>
      </c>
      <c r="D159" s="77">
        <f>D162+D163+D165+D167+D169+D170+D171</f>
        <v>40989458</v>
      </c>
      <c r="E159" s="78">
        <f>D159*100/C159</f>
        <v>97.64080358086125</v>
      </c>
      <c r="F159" s="168">
        <f>F161+F162+F163+F170+F171</f>
        <v>6375351</v>
      </c>
      <c r="G159" s="77">
        <f>G162+G163+G170+G171</f>
        <v>6093620</v>
      </c>
      <c r="H159" s="78">
        <f>G159*100/F159</f>
        <v>95.58093350468076</v>
      </c>
      <c r="I159" s="168">
        <f>I165+I167+I169</f>
        <v>35604494</v>
      </c>
      <c r="J159" s="77">
        <f>J165+J167+J169</f>
        <v>34895838</v>
      </c>
      <c r="K159" s="78">
        <f>J159*100/I158:I159</f>
        <v>98.00964451285279</v>
      </c>
    </row>
    <row r="160" spans="1:11" ht="24" customHeight="1">
      <c r="A160" s="115"/>
      <c r="B160" s="117"/>
      <c r="C160" s="166"/>
      <c r="D160" s="79"/>
      <c r="E160" s="80"/>
      <c r="F160" s="167"/>
      <c r="G160" s="74"/>
      <c r="H160" s="75"/>
      <c r="I160" s="166"/>
      <c r="J160" s="79"/>
      <c r="K160" s="80"/>
    </row>
    <row r="161" spans="1:11" ht="24" customHeight="1">
      <c r="A161" s="115"/>
      <c r="B161" s="52" t="s">
        <v>127</v>
      </c>
      <c r="C161" s="166">
        <v>239475</v>
      </c>
      <c r="D161" s="74" t="s">
        <v>13</v>
      </c>
      <c r="E161" s="75" t="s">
        <v>13</v>
      </c>
      <c r="F161" s="166">
        <v>239475</v>
      </c>
      <c r="G161" s="74" t="s">
        <v>13</v>
      </c>
      <c r="H161" s="75" t="s">
        <v>13</v>
      </c>
      <c r="I161" s="182" t="s">
        <v>13</v>
      </c>
      <c r="J161" s="182" t="s">
        <v>13</v>
      </c>
      <c r="K161" s="75" t="s">
        <v>13</v>
      </c>
    </row>
    <row r="162" spans="1:11" ht="31.5" customHeight="1">
      <c r="A162" s="115"/>
      <c r="B162" s="117" t="s">
        <v>128</v>
      </c>
      <c r="C162" s="166">
        <v>24705</v>
      </c>
      <c r="D162" s="79">
        <v>24705</v>
      </c>
      <c r="E162" s="80">
        <f>D162*100/C162</f>
        <v>100</v>
      </c>
      <c r="F162" s="166">
        <v>24705</v>
      </c>
      <c r="G162" s="79">
        <v>24705</v>
      </c>
      <c r="H162" s="80">
        <f>G162*100/F162</f>
        <v>100</v>
      </c>
      <c r="I162" s="183" t="s">
        <v>13</v>
      </c>
      <c r="J162" s="183" t="s">
        <v>13</v>
      </c>
      <c r="K162" s="75" t="s">
        <v>13</v>
      </c>
    </row>
    <row r="163" spans="1:11" ht="30" customHeight="1">
      <c r="A163" s="115"/>
      <c r="B163" s="117" t="s">
        <v>129</v>
      </c>
      <c r="C163" s="166">
        <v>83431</v>
      </c>
      <c r="D163" s="79">
        <v>83431</v>
      </c>
      <c r="E163" s="80">
        <f>D163*100/C163</f>
        <v>100</v>
      </c>
      <c r="F163" s="166">
        <v>83431</v>
      </c>
      <c r="G163" s="79">
        <v>83431</v>
      </c>
      <c r="H163" s="80">
        <f>G163*100/F163</f>
        <v>100</v>
      </c>
      <c r="I163" s="183" t="s">
        <v>13</v>
      </c>
      <c r="J163" s="183" t="s">
        <v>13</v>
      </c>
      <c r="K163" s="75" t="s">
        <v>13</v>
      </c>
    </row>
    <row r="164" spans="1:11" ht="28.5" customHeight="1">
      <c r="A164" s="165"/>
      <c r="B164" s="169" t="s">
        <v>130</v>
      </c>
      <c r="C164" s="166"/>
      <c r="D164" s="74"/>
      <c r="E164" s="75"/>
      <c r="F164" s="167"/>
      <c r="G164" s="74"/>
      <c r="H164" s="75"/>
      <c r="I164" s="166"/>
      <c r="J164" s="74"/>
      <c r="K164" s="75"/>
    </row>
    <row r="165" spans="1:11" ht="25.5" customHeight="1">
      <c r="A165" s="165"/>
      <c r="B165" s="177" t="s">
        <v>133</v>
      </c>
      <c r="C165" s="166">
        <v>4136916</v>
      </c>
      <c r="D165" s="79">
        <v>3490941</v>
      </c>
      <c r="E165" s="80">
        <f>D165*100/C165</f>
        <v>84.38510716678802</v>
      </c>
      <c r="F165" s="178" t="s">
        <v>13</v>
      </c>
      <c r="G165" s="74" t="s">
        <v>13</v>
      </c>
      <c r="H165" s="75" t="s">
        <v>13</v>
      </c>
      <c r="I165" s="166">
        <v>4136916</v>
      </c>
      <c r="J165" s="79">
        <v>3490941</v>
      </c>
      <c r="K165" s="80">
        <f>J165*100/I165</f>
        <v>84.38510716678802</v>
      </c>
    </row>
    <row r="166" spans="1:11" ht="36" customHeight="1">
      <c r="A166" s="165"/>
      <c r="B166" s="169" t="s">
        <v>143</v>
      </c>
      <c r="C166" s="166"/>
      <c r="D166" s="79"/>
      <c r="E166" s="80"/>
      <c r="F166" s="182"/>
      <c r="G166" s="74"/>
      <c r="H166" s="75"/>
      <c r="I166" s="167"/>
      <c r="J166" s="79"/>
      <c r="K166" s="80"/>
    </row>
    <row r="167" spans="1:11" ht="27" customHeight="1">
      <c r="A167" s="165"/>
      <c r="B167" s="177" t="s">
        <v>142</v>
      </c>
      <c r="C167" s="166">
        <v>17940919</v>
      </c>
      <c r="D167" s="79">
        <v>17940919</v>
      </c>
      <c r="E167" s="80">
        <f>D167*100/C167</f>
        <v>100</v>
      </c>
      <c r="F167" s="178" t="s">
        <v>13</v>
      </c>
      <c r="G167" s="74" t="s">
        <v>13</v>
      </c>
      <c r="H167" s="75" t="s">
        <v>13</v>
      </c>
      <c r="I167" s="166">
        <v>17940919</v>
      </c>
      <c r="J167" s="79">
        <v>17940919</v>
      </c>
      <c r="K167" s="80">
        <f>J167*100/I167</f>
        <v>100</v>
      </c>
    </row>
    <row r="168" spans="1:11" ht="34.5" customHeight="1">
      <c r="A168" s="165"/>
      <c r="B168" s="117" t="s">
        <v>144</v>
      </c>
      <c r="C168" s="166"/>
      <c r="D168" s="79"/>
      <c r="E168" s="75"/>
      <c r="F168" s="182"/>
      <c r="G168" s="74"/>
      <c r="H168" s="75"/>
      <c r="I168" s="182"/>
      <c r="J168" s="79"/>
      <c r="K168" s="75"/>
    </row>
    <row r="169" spans="1:11" ht="24" customHeight="1">
      <c r="A169" s="165"/>
      <c r="B169" s="52" t="s">
        <v>145</v>
      </c>
      <c r="C169" s="166">
        <v>13526659</v>
      </c>
      <c r="D169" s="79">
        <v>13463978</v>
      </c>
      <c r="E169" s="80">
        <f>D169*100/C169</f>
        <v>99.53661136870531</v>
      </c>
      <c r="F169" s="178" t="s">
        <v>13</v>
      </c>
      <c r="G169" s="74" t="s">
        <v>13</v>
      </c>
      <c r="H169" s="75" t="s">
        <v>13</v>
      </c>
      <c r="I169" s="166">
        <v>13526659</v>
      </c>
      <c r="J169" s="79">
        <v>13463978</v>
      </c>
      <c r="K169" s="80">
        <f>J169*100/I169</f>
        <v>99.53661136870531</v>
      </c>
    </row>
    <row r="170" spans="1:11" ht="30" customHeight="1">
      <c r="A170" s="165"/>
      <c r="B170" s="52" t="s">
        <v>146</v>
      </c>
      <c r="C170" s="166">
        <v>57526</v>
      </c>
      <c r="D170" s="79">
        <v>57527</v>
      </c>
      <c r="E170" s="80">
        <f>D170*100/C170</f>
        <v>100.00173834440079</v>
      </c>
      <c r="F170" s="166">
        <v>57526</v>
      </c>
      <c r="G170" s="79">
        <v>57527</v>
      </c>
      <c r="H170" s="80">
        <f>G170*100/F170</f>
        <v>100.00173834440079</v>
      </c>
      <c r="I170" s="178" t="s">
        <v>13</v>
      </c>
      <c r="J170" s="74" t="s">
        <v>13</v>
      </c>
      <c r="K170" s="75" t="s">
        <v>13</v>
      </c>
    </row>
    <row r="171" spans="1:11" ht="36" customHeight="1">
      <c r="A171" s="165"/>
      <c r="B171" s="117" t="s">
        <v>147</v>
      </c>
      <c r="C171" s="166">
        <v>5970214</v>
      </c>
      <c r="D171" s="79">
        <v>5927957</v>
      </c>
      <c r="E171" s="80">
        <f>D171*100/C171</f>
        <v>99.29220292605926</v>
      </c>
      <c r="F171" s="166">
        <v>5970214</v>
      </c>
      <c r="G171" s="79">
        <v>5927957</v>
      </c>
      <c r="H171" s="80">
        <f>G171*100/F171</f>
        <v>99.29220292605926</v>
      </c>
      <c r="I171" s="178" t="s">
        <v>13</v>
      </c>
      <c r="J171" s="74" t="s">
        <v>13</v>
      </c>
      <c r="K171" s="75" t="s">
        <v>13</v>
      </c>
    </row>
    <row r="172" spans="1:11" ht="24" customHeight="1" thickBot="1">
      <c r="A172" s="165"/>
      <c r="B172" s="177"/>
      <c r="C172" s="166"/>
      <c r="D172" s="79"/>
      <c r="E172" s="75"/>
      <c r="F172" s="182"/>
      <c r="G172" s="74"/>
      <c r="H172" s="75"/>
      <c r="I172" s="182"/>
      <c r="J172" s="79"/>
      <c r="K172" s="75"/>
    </row>
    <row r="173" spans="1:11" ht="52.5" customHeight="1" thickBot="1" thickTop="1">
      <c r="A173" s="145"/>
      <c r="B173" s="161" t="s">
        <v>90</v>
      </c>
      <c r="C173" s="159">
        <f>C111+C159</f>
        <v>117827183</v>
      </c>
      <c r="D173" s="159">
        <f>D159+D111</f>
        <v>53917723</v>
      </c>
      <c r="E173" s="158">
        <f>D173*100/C173</f>
        <v>45.76000344504544</v>
      </c>
      <c r="F173" s="159">
        <f>F159+F111</f>
        <v>57363313</v>
      </c>
      <c r="G173" s="159">
        <f>G159+G111</f>
        <v>17671623</v>
      </c>
      <c r="H173" s="158">
        <f>G173*100/F173</f>
        <v>30.806489506629436</v>
      </c>
      <c r="I173" s="160">
        <f>I159+I111</f>
        <v>60463870</v>
      </c>
      <c r="J173" s="159">
        <f>J159+J111</f>
        <v>36246100</v>
      </c>
      <c r="K173" s="158">
        <f>J173*100/I173</f>
        <v>59.94670867081449</v>
      </c>
    </row>
    <row r="174" spans="1:11" ht="64.5" customHeight="1" thickBot="1" thickTop="1">
      <c r="A174" s="118"/>
      <c r="B174" s="119" t="s">
        <v>44</v>
      </c>
      <c r="C174" s="120">
        <f>C102+C173</f>
        <v>2062037319</v>
      </c>
      <c r="D174" s="120">
        <f>D102+D173</f>
        <v>1109328326</v>
      </c>
      <c r="E174" s="121">
        <f aca="true" t="shared" si="9" ref="E174:E180">D174*100/C174</f>
        <v>53.79768425034988</v>
      </c>
      <c r="F174" s="120">
        <f>F102+F173</f>
        <v>1555017396</v>
      </c>
      <c r="G174" s="120">
        <f>G102+G173</f>
        <v>827881111</v>
      </c>
      <c r="H174" s="121">
        <f aca="true" t="shared" si="10" ref="H174:H180">G174*100/F174</f>
        <v>53.23934723364342</v>
      </c>
      <c r="I174" s="120">
        <f>I102+I173</f>
        <v>507019923</v>
      </c>
      <c r="J174" s="120">
        <f>J173+J102</f>
        <v>281447215</v>
      </c>
      <c r="K174" s="121">
        <f aca="true" t="shared" si="11" ref="K174:K180">J174*100/I174</f>
        <v>55.51008988654672</v>
      </c>
    </row>
    <row r="175" spans="1:11" ht="36" customHeight="1" thickTop="1">
      <c r="A175" s="125">
        <v>9</v>
      </c>
      <c r="B175" s="126" t="s">
        <v>45</v>
      </c>
      <c r="C175" s="127">
        <f>C176+C177</f>
        <v>3170633</v>
      </c>
      <c r="D175" s="127">
        <f>D176+D177</f>
        <v>1918038</v>
      </c>
      <c r="E175" s="128">
        <f t="shared" si="9"/>
        <v>60.49385091242033</v>
      </c>
      <c r="F175" s="129">
        <f>F176+F177</f>
        <v>1883000</v>
      </c>
      <c r="G175" s="129">
        <f>G176+G177</f>
        <v>1150762</v>
      </c>
      <c r="H175" s="130">
        <f>G175*100/F175</f>
        <v>61.113223579394585</v>
      </c>
      <c r="I175" s="129">
        <f>I176+I177</f>
        <v>1287633</v>
      </c>
      <c r="J175" s="129">
        <f>J176+J177</f>
        <v>767276</v>
      </c>
      <c r="K175" s="130">
        <f>J175*100/I175</f>
        <v>59.58809691892022</v>
      </c>
    </row>
    <row r="176" spans="1:11" ht="36" customHeight="1">
      <c r="A176" s="131"/>
      <c r="B176" s="132" t="s">
        <v>46</v>
      </c>
      <c r="C176" s="133">
        <f>F176+I176</f>
        <v>177550</v>
      </c>
      <c r="D176" s="133">
        <f>G176+J176</f>
        <v>177550</v>
      </c>
      <c r="E176" s="130">
        <f>D176*100/C176</f>
        <v>100</v>
      </c>
      <c r="F176" s="133">
        <v>39000</v>
      </c>
      <c r="G176" s="133">
        <v>39000</v>
      </c>
      <c r="H176" s="130">
        <f>G176*100/F176</f>
        <v>100</v>
      </c>
      <c r="I176" s="134">
        <v>138550</v>
      </c>
      <c r="J176" s="133">
        <v>138550</v>
      </c>
      <c r="K176" s="130">
        <f>J176*100/I176</f>
        <v>100</v>
      </c>
    </row>
    <row r="177" spans="1:11" ht="36" customHeight="1" thickBot="1">
      <c r="A177" s="135"/>
      <c r="B177" s="136" t="s">
        <v>47</v>
      </c>
      <c r="C177" s="134">
        <f>F177+I177</f>
        <v>2993083</v>
      </c>
      <c r="D177" s="137">
        <f>G177+J177</f>
        <v>1740488</v>
      </c>
      <c r="E177" s="138">
        <f t="shared" si="9"/>
        <v>58.15034197180633</v>
      </c>
      <c r="F177" s="134">
        <v>1844000</v>
      </c>
      <c r="G177" s="137">
        <v>1111762</v>
      </c>
      <c r="H177" s="138">
        <f t="shared" si="10"/>
        <v>60.29078091106291</v>
      </c>
      <c r="I177" s="134">
        <v>1149083</v>
      </c>
      <c r="J177" s="134">
        <v>628726</v>
      </c>
      <c r="K177" s="138">
        <f>J177*100/I177</f>
        <v>54.71545571555754</v>
      </c>
    </row>
    <row r="178" spans="1:11" ht="64.5" customHeight="1" thickBot="1" thickTop="1">
      <c r="A178" s="145"/>
      <c r="B178" s="119" t="s">
        <v>54</v>
      </c>
      <c r="C178" s="120">
        <f>C174+C175</f>
        <v>2065207952</v>
      </c>
      <c r="D178" s="120">
        <f>D174+D175</f>
        <v>1111246364</v>
      </c>
      <c r="E178" s="121">
        <f t="shared" si="9"/>
        <v>53.8079646131442</v>
      </c>
      <c r="F178" s="120">
        <f>F174+F175</f>
        <v>1556900396</v>
      </c>
      <c r="G178" s="120">
        <f>G174+G175</f>
        <v>829031873</v>
      </c>
      <c r="H178" s="121">
        <f t="shared" si="10"/>
        <v>53.24887032786136</v>
      </c>
      <c r="I178" s="120">
        <f>I174+I175</f>
        <v>508307556</v>
      </c>
      <c r="J178" s="120">
        <f>J174+J175</f>
        <v>282214491</v>
      </c>
      <c r="K178" s="121">
        <f t="shared" si="11"/>
        <v>55.520420200088466</v>
      </c>
    </row>
    <row r="179" spans="1:11" ht="46.5" customHeight="1" thickTop="1">
      <c r="A179" s="139">
        <v>10</v>
      </c>
      <c r="B179" s="140" t="s">
        <v>55</v>
      </c>
      <c r="C179" s="127">
        <f>F179+I179</f>
        <v>197013064</v>
      </c>
      <c r="D179" s="127">
        <f>G179+J179</f>
        <v>103191378</v>
      </c>
      <c r="E179" s="141">
        <f t="shared" si="9"/>
        <v>52.37793672403369</v>
      </c>
      <c r="F179" s="142">
        <v>147816628</v>
      </c>
      <c r="G179" s="127">
        <v>75969708</v>
      </c>
      <c r="H179" s="143">
        <f t="shared" si="10"/>
        <v>51.39456164566276</v>
      </c>
      <c r="I179" s="142">
        <v>49196436</v>
      </c>
      <c r="J179" s="127">
        <v>27221670</v>
      </c>
      <c r="K179" s="128">
        <f t="shared" si="11"/>
        <v>55.3326058009568</v>
      </c>
    </row>
    <row r="180" spans="1:11" ht="64.5" customHeight="1" thickBot="1">
      <c r="A180" s="144"/>
      <c r="B180" s="153" t="s">
        <v>56</v>
      </c>
      <c r="C180" s="154">
        <f>C178+C179</f>
        <v>2262221016</v>
      </c>
      <c r="D180" s="154">
        <f>D178+D179</f>
        <v>1214437742</v>
      </c>
      <c r="E180" s="155">
        <f t="shared" si="9"/>
        <v>53.68342586381489</v>
      </c>
      <c r="F180" s="156">
        <f>F178+F179</f>
        <v>1704717024</v>
      </c>
      <c r="G180" s="154">
        <f>G178+G179</f>
        <v>905001581</v>
      </c>
      <c r="H180" s="155">
        <f t="shared" si="10"/>
        <v>53.08808255322497</v>
      </c>
      <c r="I180" s="156">
        <f>I178+I179</f>
        <v>557503992</v>
      </c>
      <c r="J180" s="194">
        <f>J179+J178</f>
        <v>309436161</v>
      </c>
      <c r="K180" s="155">
        <f t="shared" si="11"/>
        <v>55.50384668815071</v>
      </c>
    </row>
    <row r="181" spans="1:11" ht="39.75" customHeight="1">
      <c r="A181" s="30"/>
      <c r="B181" s="31"/>
      <c r="C181" s="32"/>
      <c r="D181" s="32"/>
      <c r="E181" s="33"/>
      <c r="F181" s="32"/>
      <c r="G181" s="32"/>
      <c r="H181" s="33"/>
      <c r="I181" s="32"/>
      <c r="J181" s="32"/>
      <c r="K181" s="33"/>
    </row>
    <row r="182" spans="1:11" ht="44.25" customHeight="1">
      <c r="A182" s="19"/>
      <c r="B182" s="16"/>
      <c r="C182" s="17"/>
      <c r="D182" s="20"/>
      <c r="E182" s="18"/>
      <c r="F182" s="7"/>
      <c r="G182" s="35"/>
      <c r="H182" s="36"/>
      <c r="I182" s="7"/>
      <c r="J182" s="7"/>
      <c r="K182" s="13"/>
    </row>
    <row r="183" spans="1:11" ht="18.75" customHeight="1">
      <c r="A183" s="19"/>
      <c r="B183" s="16"/>
      <c r="C183" s="17"/>
      <c r="D183" s="20"/>
      <c r="E183" s="18"/>
      <c r="F183" s="37"/>
      <c r="G183" s="8"/>
      <c r="H183" s="14"/>
      <c r="I183" s="14"/>
      <c r="J183" s="38"/>
      <c r="K183" s="13"/>
    </row>
    <row r="184" spans="1:11" ht="26.25" customHeight="1">
      <c r="A184" s="5"/>
      <c r="B184" s="5"/>
      <c r="C184" s="6"/>
      <c r="F184" s="7"/>
      <c r="G184" s="11"/>
      <c r="H184" s="4"/>
      <c r="I184" s="14"/>
      <c r="J184" s="14"/>
      <c r="K184" s="7"/>
    </row>
    <row r="185" spans="1:11" ht="26.25" customHeight="1">
      <c r="A185" s="5"/>
      <c r="B185" s="5"/>
      <c r="C185" s="6"/>
      <c r="F185" s="7"/>
      <c r="G185" s="11"/>
      <c r="H185" s="4"/>
      <c r="I185" s="14"/>
      <c r="J185" s="14"/>
      <c r="K185" s="7"/>
    </row>
    <row r="186" spans="6:11" ht="26.25">
      <c r="F186" s="9"/>
      <c r="G186" s="11"/>
      <c r="H186" s="4"/>
      <c r="I186" s="10"/>
      <c r="J186" s="10"/>
      <c r="K186" s="12"/>
    </row>
    <row r="187" spans="2:11" ht="26.25">
      <c r="B187" s="2"/>
      <c r="C187" s="29"/>
      <c r="F187" s="3"/>
      <c r="G187" s="3"/>
      <c r="H187" s="3"/>
      <c r="I187" s="3"/>
      <c r="J187" s="8"/>
      <c r="K187" s="12"/>
    </row>
    <row r="188" spans="6:11" ht="26.25" customHeight="1">
      <c r="F188" s="5"/>
      <c r="G188" s="5"/>
      <c r="H188" s="5"/>
      <c r="I188" s="5"/>
      <c r="J188" s="8"/>
      <c r="K188" s="15"/>
    </row>
    <row r="189" spans="6:11" ht="26.25" customHeight="1">
      <c r="F189" s="34"/>
      <c r="G189" s="28"/>
      <c r="H189" s="28"/>
      <c r="I189" s="28"/>
      <c r="J189" s="6"/>
      <c r="K189" s="6"/>
    </row>
    <row r="190" ht="26.25" customHeight="1"/>
    <row r="191" ht="26.25" customHeight="1"/>
  </sheetData>
  <mergeCells count="3">
    <mergeCell ref="A8:C8"/>
    <mergeCell ref="A5:K5"/>
    <mergeCell ref="A105:C105"/>
  </mergeCells>
  <printOptions horizontalCentered="1"/>
  <pageMargins left="0" right="0" top="0" bottom="0" header="0" footer="0"/>
  <pageSetup horizontalDpi="300" verticalDpi="3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uml</cp:lastModifiedBy>
  <cp:lastPrinted>2007-07-21T08:38:49Z</cp:lastPrinted>
  <dcterms:created xsi:type="dcterms:W3CDTF">1999-10-11T06:44:44Z</dcterms:created>
  <dcterms:modified xsi:type="dcterms:W3CDTF">2007-07-26T11:56:41Z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