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295" windowHeight="6300" tabRatio="599" activeTab="0"/>
  </bookViews>
  <sheets>
    <sheet name="spraw." sheetId="1" r:id="rId1"/>
    <sheet name="Arkusz4" sheetId="2" r:id="rId2"/>
    <sheet name="Arkusz5" sheetId="3" r:id="rId3"/>
    <sheet name="Arkusz6" sheetId="4" r:id="rId4"/>
    <sheet name="Arkusz7" sheetId="5" r:id="rId5"/>
    <sheet name="Arkusz8" sheetId="6" r:id="rId6"/>
    <sheet name="Arkusz9" sheetId="7" r:id="rId7"/>
    <sheet name="Arkusz10" sheetId="8" r:id="rId8"/>
    <sheet name="Arkusz11" sheetId="9" r:id="rId9"/>
    <sheet name="Arkusz12" sheetId="10" r:id="rId10"/>
    <sheet name="Arkusz13" sheetId="11" r:id="rId11"/>
    <sheet name="Arkusz14" sheetId="12" r:id="rId12"/>
    <sheet name="Arkusz15" sheetId="13" r:id="rId13"/>
    <sheet name="Arkusz16" sheetId="14" r:id="rId14"/>
  </sheets>
  <definedNames/>
  <calcPr fullCalcOnLoad="1"/>
</workbook>
</file>

<file path=xl/sharedStrings.xml><?xml version="1.0" encoding="utf-8"?>
<sst xmlns="http://schemas.openxmlformats.org/spreadsheetml/2006/main" count="604" uniqueCount="186">
  <si>
    <t>w tym:</t>
  </si>
  <si>
    <t>Dochody gminy</t>
  </si>
  <si>
    <t>Dochody powiatu</t>
  </si>
  <si>
    <t>w zł</t>
  </si>
  <si>
    <t>Lp.</t>
  </si>
  <si>
    <t xml:space="preserve">         T r e ś ć</t>
  </si>
  <si>
    <t xml:space="preserve">  %    wyk.   </t>
  </si>
  <si>
    <t xml:space="preserve">  %                    wyk.   </t>
  </si>
  <si>
    <t>(4:3)</t>
  </si>
  <si>
    <t>(7:6)</t>
  </si>
  <si>
    <t>(10:9)</t>
  </si>
  <si>
    <t>Wpływy z podatków ustalanych i pobieranych na</t>
  </si>
  <si>
    <t xml:space="preserve"> podstawie odrębnych ustaw</t>
  </si>
  <si>
    <t>-</t>
  </si>
  <si>
    <t>a/ podatek rolny</t>
  </si>
  <si>
    <t>b/ podatek od nieruchomości</t>
  </si>
  <si>
    <t>c/ podatek od środków transportowych</t>
  </si>
  <si>
    <t xml:space="preserve">d/ podatek od spadków i darowizn </t>
  </si>
  <si>
    <t>e/ podatek opłacany w formie karty podatkowej</t>
  </si>
  <si>
    <t xml:space="preserve">    od działalności gospodarczej osób fizycznych</t>
  </si>
  <si>
    <t>f/ podatek od posiadania psów</t>
  </si>
  <si>
    <t>g/ podatek leśny</t>
  </si>
  <si>
    <t>Wpływy z opłat i inne wpływy</t>
  </si>
  <si>
    <t>a/ opłata skarbowa</t>
  </si>
  <si>
    <t xml:space="preserve">b/ opłata targowa </t>
  </si>
  <si>
    <t>c/ opłata eksploatacyjna</t>
  </si>
  <si>
    <t>d/ opłata za zezwolenia na sprzedaż alkoholu</t>
  </si>
  <si>
    <t xml:space="preserve">   określonych ustawą "Prawo o ruchu drogowym"</t>
  </si>
  <si>
    <t xml:space="preserve"> oraz wpływy z innych jednostek organizacyjnych</t>
  </si>
  <si>
    <t>a/ dochody  Wydz.Geodezji, Katastru i Inwentaryzacji</t>
  </si>
  <si>
    <t>b/ dochody  Wydziału  Gospodarowania   Majątkiem</t>
  </si>
  <si>
    <t>c/ dochody z najmu lokali użytowych strefy "0"</t>
  </si>
  <si>
    <t>Dochody z udziałów w podatkach stanowiących dochód</t>
  </si>
  <si>
    <t>budżetu państwa</t>
  </si>
  <si>
    <t>Pozostałe dochody</t>
  </si>
  <si>
    <t>a/ odsetki od środków na rachunkach bankowych</t>
  </si>
  <si>
    <t>b/ rozliczenia z lat ubiegłych</t>
  </si>
  <si>
    <t xml:space="preserve">c/ pozostałe </t>
  </si>
  <si>
    <t xml:space="preserve"> - odpłatność za usługi opiekuńcze</t>
  </si>
  <si>
    <t xml:space="preserve"> - odsetki od należności podatkowych i wpłat po terminie</t>
  </si>
  <si>
    <t>Subwencja  ogólna - gmina</t>
  </si>
  <si>
    <t>7a</t>
  </si>
  <si>
    <t>Subwencja ogólna - powiat</t>
  </si>
  <si>
    <t>Dotacje celowe na zadania własne</t>
  </si>
  <si>
    <t>Razem dochody własne gminy i powiatu</t>
  </si>
  <si>
    <t>Dotacje na realizację zadań wykonywanych na podstawie porozumień</t>
  </si>
  <si>
    <t xml:space="preserve"> - z organami administracji rządowej</t>
  </si>
  <si>
    <t xml:space="preserve"> - między jednostkami samorządu terytorialnego</t>
  </si>
  <si>
    <t xml:space="preserve"> - na Domy Pomocy Społecznej</t>
  </si>
  <si>
    <t xml:space="preserve"> - środki na obsługę zadań PFRON-u</t>
  </si>
  <si>
    <t xml:space="preserve"> - odsetki od spłat ratalnych z tytułu wykupu lokali mieszkalnych</t>
  </si>
  <si>
    <t xml:space="preserve">   określonych ustawą o transporcie drogowym</t>
  </si>
  <si>
    <t>Dochody realizowane przez komunalne  jednostki budżetowe</t>
  </si>
  <si>
    <t xml:space="preserve"> - inne</t>
  </si>
  <si>
    <t>Razem dochody gminy i powiatu - własne i z porozumień</t>
  </si>
  <si>
    <t xml:space="preserve">Dotacje na realizację zadań z zakresu administracji rządowej </t>
  </si>
  <si>
    <t>OGÓŁEM   DOCHODY</t>
  </si>
  <si>
    <t xml:space="preserve">  z tytułu zwolnień z podatków od nieruchomości, rolnego, leśnego </t>
  </si>
  <si>
    <t xml:space="preserve">   oraz od czynności cywilnoprawnych</t>
  </si>
  <si>
    <t xml:space="preserve"> - spłata należności po zlikwidowanej Izbie Wytrzeźwień</t>
  </si>
  <si>
    <t xml:space="preserve">a/ udział gminy w podatku dochodowym od osób prawnych </t>
  </si>
  <si>
    <t xml:space="preserve">b/ udział powiatu w podatku dochodowym od osób prawnych </t>
  </si>
  <si>
    <t xml:space="preserve">c/ udział gminy w podatku dochodowym od osób fizycznych </t>
  </si>
  <si>
    <t xml:space="preserve">d/ udział powiatu w podatku dochodowym od osób fizycznych </t>
  </si>
  <si>
    <t>a/ dochody  Zarządu Dróg i Transportu</t>
  </si>
  <si>
    <t>b/ pozostałe</t>
  </si>
  <si>
    <t xml:space="preserve">      -</t>
  </si>
  <si>
    <t>h/ podatek od czynności cywilnoprawnych</t>
  </si>
  <si>
    <t>e/ inne wpływy</t>
  </si>
  <si>
    <t>f/ opłaty związane z wykonywaniem zadań własnych powiatu</t>
  </si>
  <si>
    <t>g/ opłaty związane z wykonywaniem zadań własnych gminy i powiatu</t>
  </si>
  <si>
    <t xml:space="preserve">i/ opłata produktowa </t>
  </si>
  <si>
    <t xml:space="preserve">j/ dotacja ze środków PFRON na zrekompensowanie utraconych dochodów </t>
  </si>
  <si>
    <t xml:space="preserve"> - dochody z tytułu udziału miasta w dochodach budżetu państwa</t>
  </si>
  <si>
    <t xml:space="preserve">I.Część oświatowa       </t>
  </si>
  <si>
    <t>a/ z Woj.Funduszu Ochrony Środowiska i Gospodarki Wodnej</t>
  </si>
  <si>
    <t xml:space="preserve">    w tym: z tytułu opłat za korzystanie z transportu drogowego</t>
  </si>
  <si>
    <t>Dochody z majątku gminy</t>
  </si>
  <si>
    <t xml:space="preserve"> - zwroty pożyczek udzielonych przez MOPS   </t>
  </si>
  <si>
    <t>b/ z budżetu państwa na zadania własne gminy</t>
  </si>
  <si>
    <t>c/ z budżetu państwa na realiz.bieżących zadań własnych powiatów</t>
  </si>
  <si>
    <t xml:space="preserve"> - na dofinansowanie wypłat zasiłków okresowych z pomocy społecznej</t>
  </si>
  <si>
    <t xml:space="preserve"> I. Część oświatowa </t>
  </si>
  <si>
    <t>II. Część równoważąca</t>
  </si>
  <si>
    <t xml:space="preserve"> - na ośrodki pomocy społecznej </t>
  </si>
  <si>
    <t>8.2</t>
  </si>
  <si>
    <t xml:space="preserve"> - wpłaty należności zlikwidowanych ZOZ-ów</t>
  </si>
  <si>
    <t xml:space="preserve"> - rozliczenie dotacji z budżetu państwa na realizację zadań zleconych</t>
  </si>
  <si>
    <t>Razem dochody własne bez środków pomocowych</t>
  </si>
  <si>
    <t>8.1</t>
  </si>
  <si>
    <t>Razem środki pomocowe</t>
  </si>
  <si>
    <t>d/ czynsz dzierżawny od Łódzkiej Spółki Infrastrukturalnej</t>
  </si>
  <si>
    <t xml:space="preserve"> - środki z Funduszu Pracy dla powiatowych urzędów pracy</t>
  </si>
  <si>
    <t>2007 roku</t>
  </si>
  <si>
    <t>na 2007 rok</t>
  </si>
  <si>
    <t xml:space="preserve"> - zwroty dotacji wykorzystanych niezgodnie z przeznaczeniem </t>
  </si>
  <si>
    <t xml:space="preserve">   lub pobranych w nadmiernej wysokości</t>
  </si>
  <si>
    <t xml:space="preserve"> - wpływy ze zwrotu nienależnie pobranych świadczeń z tyt. realizacji </t>
  </si>
  <si>
    <t xml:space="preserve">   projektu "Nowa szansa dla Żaka"</t>
  </si>
  <si>
    <t>Środki finansowe pochodzące z refundacji wydatków z lat ubiegłych</t>
  </si>
  <si>
    <t>na projekty</t>
  </si>
  <si>
    <t xml:space="preserve">Środki finansowe pochodzące ze źródeł zagranicznych nie podlegających </t>
  </si>
  <si>
    <t>zwrotowi</t>
  </si>
  <si>
    <t>8.3</t>
  </si>
  <si>
    <t>e/ z budżetu państwa w ramach Kontraktu Wojewódzkiego</t>
  </si>
  <si>
    <t xml:space="preserve"> - na wydatki majątkowe w placówkach opiekuńczo-wychowawczych</t>
  </si>
  <si>
    <t xml:space="preserve"> Budżet                   po zmianach</t>
  </si>
  <si>
    <t xml:space="preserve"> Budżet                     po zmianach</t>
  </si>
  <si>
    <t xml:space="preserve"> - darowizna na wykonanie monumentu Pomnika Polaków Ratujących Żydów</t>
  </si>
  <si>
    <t xml:space="preserve">    na terenie Parku Ocalałych w Łodzi</t>
  </si>
  <si>
    <t xml:space="preserve"> - na "Posiłek dla potrzebujących"</t>
  </si>
  <si>
    <t xml:space="preserve">10. Środki z EFRR  na realizację projektu " Kultura i tradycja włókienniczej </t>
  </si>
  <si>
    <t>11. Środki z EFS  na realizację projektu "Kompas - nowy kierunek życia"</t>
  </si>
  <si>
    <t>12. Środki z EFS  na realizację projektu "e-Łódź Nowe Kwalifikacje"</t>
  </si>
  <si>
    <t>13. Środki z EFS  na realizację projektu "Łódzka Strategia Innowacyjności"</t>
  </si>
  <si>
    <t>14. Śr.na realiz.proj. "Picture - instrument służący udostępnianiu Europejskim</t>
  </si>
  <si>
    <t>15. Środki pochodzące z Programu Wspólnoty Europejskiej Młodzież</t>
  </si>
  <si>
    <t>16. Środki z EFS  na realizację projektu "Badanie efektywności stosowania</t>
  </si>
  <si>
    <t>17. Środki na realizację projektu "Orientacja na zdrowie i dobrostan społeczny</t>
  </si>
  <si>
    <t>19. Środki z EFS  na realizację projektu pn." Kontrakt socjalny - szkolenie</t>
  </si>
  <si>
    <t>20. Środki z EFS  na realizację projektu "Nowa szansa dla przyszłego Żaka III"</t>
  </si>
  <si>
    <t>21. Środki z EFS  na realizację projektu "Nowa szansa dla Żaka II"</t>
  </si>
  <si>
    <t xml:space="preserve">   projektu "Rewitalizacja wielkomiejskiej zabudowy Łodzi w rejonie </t>
  </si>
  <si>
    <t xml:space="preserve">   ul. Nawrot - renowacja budynków przy ul. Nawrot 7"</t>
  </si>
  <si>
    <t xml:space="preserve">      kwalifikacji oczekiwanych na rynku pracy"</t>
  </si>
  <si>
    <t xml:space="preserve">23. Środki z EFS na realizację projektu "Przygotowanie dorosłych do osiągania </t>
  </si>
  <si>
    <t>1. "e-Łódź" zakup i wdrożenie elektronicznego urzędu" w Urzędzie Miasta Łodzi</t>
  </si>
  <si>
    <t>2.  "Baza usług medycznych udzielanych mieszkańcom m.Łodzi - BUM"</t>
  </si>
  <si>
    <t>3. "e-Łódź Nowe Kwalifikacje"</t>
  </si>
  <si>
    <t>4. " Modernizacja ciągu komunikacyjnego Wojska Polskiego - Brzezińska</t>
  </si>
  <si>
    <t xml:space="preserve">     w Regionie Morza Bałtyckiego / HEPRO"</t>
  </si>
  <si>
    <t xml:space="preserve">      pracowników MOPS w Łodzi"</t>
  </si>
  <si>
    <t xml:space="preserve">      na odcinku od ul.Strykowskiej do ul.Spiskiej wraz z wiaduktem"</t>
  </si>
  <si>
    <t xml:space="preserve">24. Środki z EFRR na dofinan. projektu "Opracowanie mapy akustycznej Łodzi" </t>
  </si>
  <si>
    <t xml:space="preserve">25. Środki z EFRR  na dofinansowanie projektu "Rewitalizacja wielkomiejskiej </t>
  </si>
  <si>
    <t xml:space="preserve">26. Środki pochodzące z programu Unii Europejskiej - Leonardo da Vinci </t>
  </si>
  <si>
    <t xml:space="preserve"> - na dofinan. nauki  języka angielskiego dla uczniów klas I szkół podstawowych</t>
  </si>
  <si>
    <t xml:space="preserve"> - na na stypendia i zasiłki szkolne dla uczniów najuboższych</t>
  </si>
  <si>
    <t xml:space="preserve"> - zwrot niewykorzystanych środków na wydatki niewygasające z roku ubiegłego</t>
  </si>
  <si>
    <t xml:space="preserve">     do ul.Pabianickiej "</t>
  </si>
  <si>
    <t>5. "Przebudowa drogi krajowej nr 1  Al.Włókniarzy na odcinku od ul.Zgierskiej</t>
  </si>
  <si>
    <t>6. "Przebudowa ciągu komunikacyjnego Limanowskiego - Aleksandrowska</t>
  </si>
  <si>
    <t xml:space="preserve">     na odcinku od Al.Włókniarzy do ulicy Bielicowej"</t>
  </si>
  <si>
    <t>7. "Łódzka Strategia Innowacyjności"</t>
  </si>
  <si>
    <t>8." Gospodarka odpadami komunalnymi w Łodzi 2000/PL/16/P/PE/006-ISPA"</t>
  </si>
  <si>
    <t xml:space="preserve"> - odsetki od udzielonych pożyczek</t>
  </si>
  <si>
    <t xml:space="preserve">      zabudowy Łodzi - rozwój infrastruktury turystycznej i noclegowej poprzez</t>
  </si>
  <si>
    <t xml:space="preserve">      renowację zabudowy przy Sienkiewicza 67/ Nawrot 16"</t>
  </si>
  <si>
    <t>22. Środki z programu Unii Europejskiej "Socrates-Minerva" 2006/2007</t>
  </si>
  <si>
    <t xml:space="preserve">18. Środki z EFRR na realizację projektu   "Modernizacja układu drogowo </t>
  </si>
  <si>
    <t xml:space="preserve">      - torowego ulic Pomorskiej i Kilińskiego</t>
  </si>
  <si>
    <t xml:space="preserve">      kontraktu socjalnego jako instrumentu integracji społecznej"</t>
  </si>
  <si>
    <t xml:space="preserve">   Administracjom Publicznym skutecznych strategii inwestycyjnych z dziedziny IT</t>
  </si>
  <si>
    <t xml:space="preserve">      Łodzi - modernizacja i zagospodarowanie kompleksu fabrycznego Geyera"</t>
  </si>
  <si>
    <t xml:space="preserve">  9. Środki z programu Unii Europejskiej "Socrates-Comenius-Akcja 1" 2006/2007</t>
  </si>
  <si>
    <t xml:space="preserve">  8. Środki z EFRR na dofin. pr. " System Informacji o Terenie dla miasta Łodzi "</t>
  </si>
  <si>
    <t xml:space="preserve">      Łodzi dla bezrobotnych"</t>
  </si>
  <si>
    <t xml:space="preserve">  7. Środki z EFS  na dofinansowanie projektu " Kultura i tradycja włókienniczej </t>
  </si>
  <si>
    <t xml:space="preserve">  6. Środki z EFRR na dofinansowanie projektu "Baza usług medycznych</t>
  </si>
  <si>
    <t xml:space="preserve">      udzielanych mieszkańcom m.Łodzi - "BUM"</t>
  </si>
  <si>
    <t xml:space="preserve">      EMPATIA - Lokalna solidarność na rzecz równych szans "</t>
  </si>
  <si>
    <t xml:space="preserve">  5. Środki z EFS  na dofinansowanie projektu "Partnerstwo na rzecz Rozwoju</t>
  </si>
  <si>
    <t xml:space="preserve">      Al.Włókniarzy na odcinku od ul.Zgierskiej do ul.Pabianickiej </t>
  </si>
  <si>
    <t xml:space="preserve">  4. Środki z EFRR  na dofinansowanie projektu "Przebudowa drogi krajowej nr 1</t>
  </si>
  <si>
    <t xml:space="preserve">      zabudowy Łodzi - renowacja budynków przy ul.Nawrot 7" </t>
  </si>
  <si>
    <t xml:space="preserve">  3. Środki z EFRR  na realizację projektu "Rewitalizacja wielkomiejskiej </t>
  </si>
  <si>
    <t xml:space="preserve">    " elektronicznego urzędu" w Urzędzie Miasta Łodzi </t>
  </si>
  <si>
    <t xml:space="preserve">  2. Środki z EFRR  na realizację projektu "e-Łódź" - zakup i wdrożenie</t>
  </si>
  <si>
    <t xml:space="preserve">  1. Środki finansowe pochodzące z programu pomocy przedakcesyjnej </t>
  </si>
  <si>
    <t xml:space="preserve">      Unii Europejskiej</t>
  </si>
  <si>
    <t xml:space="preserve">      a/ gospodarka odpadami komunalnymi w Łodzi</t>
  </si>
  <si>
    <t xml:space="preserve">      w tym: odsetki</t>
  </si>
  <si>
    <t xml:space="preserve">      b/ oczyszczanie ścieków w Łodzi</t>
  </si>
  <si>
    <t xml:space="preserve"> - na dofinan. pracodawcom kosztów kształcenia młodocianych pracowników</t>
  </si>
  <si>
    <t>III. Uzupełnienie subwencji ogólnej dla jednostek samorządu terytorialnego</t>
  </si>
  <si>
    <t xml:space="preserve"> - na Rządowy Program - wyrównywanie szans edukacyjnych </t>
  </si>
  <si>
    <t>d/ z budżetu państwa na realizację inwestycji  własnych powiatów</t>
  </si>
  <si>
    <t>f/ z Ministerstwa  Sportu</t>
  </si>
  <si>
    <t xml:space="preserve"> - na wynagrodz. nauczycieli za przeprowadzenie ustnego egzaminu maturalnego</t>
  </si>
  <si>
    <t xml:space="preserve"> - na zakup jednolitego stroju dla uczniów</t>
  </si>
  <si>
    <t xml:space="preserve"> - na zakup podręczników dla dzieci</t>
  </si>
  <si>
    <t>g/ z EkoFunduszu</t>
  </si>
  <si>
    <t xml:space="preserve"> - na dofinansowanie wycieczek edukacyjnych do miejsc pamięci narodowej</t>
  </si>
  <si>
    <t>Wykonanie                    za 9 m-cy</t>
  </si>
  <si>
    <t xml:space="preserve"> - na placówki opiekuńczo-wychowawcze</t>
  </si>
  <si>
    <r>
      <t xml:space="preserve">Wykonanie dochodów  Miasta Łodzi za okres 1.01 -  30.09.2007 roku </t>
    </r>
    <r>
      <rPr>
        <b/>
        <sz val="33"/>
        <rFont val="Arial CE"/>
        <family val="2"/>
      </rPr>
      <t xml:space="preserve">      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</si>
</sst>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0"/>
    </font>
    <font>
      <b/>
      <sz val="22"/>
      <name val="Arial CE"/>
      <family val="0"/>
    </font>
    <font>
      <b/>
      <sz val="16"/>
      <name val="Arial CE"/>
      <family val="0"/>
    </font>
    <font>
      <b/>
      <sz val="24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sz val="36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name val="Arial"/>
      <family val="2"/>
    </font>
    <font>
      <b/>
      <sz val="23"/>
      <name val="Arial CE"/>
      <family val="2"/>
    </font>
    <font>
      <b/>
      <sz val="23"/>
      <name val="Arial"/>
      <family val="2"/>
    </font>
    <font>
      <b/>
      <i/>
      <sz val="23"/>
      <name val="Arial CE"/>
      <family val="2"/>
    </font>
    <font>
      <b/>
      <sz val="35"/>
      <name val="Arial CE"/>
      <family val="2"/>
    </font>
    <font>
      <b/>
      <sz val="33"/>
      <name val="Arial CE"/>
      <family val="2"/>
    </font>
    <font>
      <b/>
      <sz val="26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n"/>
      <top style="thin"/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5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8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Continuous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10" xfId="0" applyNumberFormat="1" applyFont="1" applyBorder="1" applyAlignment="1">
      <alignment/>
    </xf>
    <xf numFmtId="3" fontId="16" fillId="0" borderId="4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/>
    </xf>
    <xf numFmtId="3" fontId="15" fillId="0" borderId="8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15" fillId="0" borderId="1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3" fontId="15" fillId="0" borderId="16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3" fontId="15" fillId="0" borderId="19" xfId="0" applyNumberFormat="1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3" fontId="15" fillId="0" borderId="23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 horizontal="right"/>
    </xf>
    <xf numFmtId="165" fontId="15" fillId="0" borderId="26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/>
    </xf>
    <xf numFmtId="3" fontId="17" fillId="0" borderId="4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3" fontId="17" fillId="0" borderId="4" xfId="0" applyNumberFormat="1" applyFont="1" applyBorder="1" applyAlignment="1">
      <alignment horizontal="right"/>
    </xf>
    <xf numFmtId="164" fontId="17" fillId="0" borderId="15" xfId="0" applyNumberFormat="1" applyFont="1" applyBorder="1" applyAlignment="1">
      <alignment horizontal="right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/>
    </xf>
    <xf numFmtId="3" fontId="17" fillId="0" borderId="14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8" xfId="0" applyNumberFormat="1" applyFont="1" applyBorder="1" applyAlignment="1">
      <alignment/>
    </xf>
    <xf numFmtId="165" fontId="17" fillId="0" borderId="12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7" fillId="0" borderId="4" xfId="0" applyFont="1" applyBorder="1" applyAlignment="1">
      <alignment/>
    </xf>
    <xf numFmtId="164" fontId="17" fillId="0" borderId="12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164" fontId="17" fillId="0" borderId="36" xfId="0" applyNumberFormat="1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164" fontId="20" fillId="0" borderId="39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3" fontId="15" fillId="0" borderId="41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/>
    </xf>
    <xf numFmtId="3" fontId="15" fillId="0" borderId="44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3" fontId="16" fillId="0" borderId="45" xfId="0" applyNumberFormat="1" applyFont="1" applyBorder="1" applyAlignment="1">
      <alignment horizontal="right"/>
    </xf>
    <xf numFmtId="165" fontId="16" fillId="0" borderId="12" xfId="0" applyNumberFormat="1" applyFont="1" applyBorder="1" applyAlignment="1">
      <alignment horizontal="right"/>
    </xf>
    <xf numFmtId="165" fontId="15" fillId="0" borderId="20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/>
    </xf>
    <xf numFmtId="3" fontId="15" fillId="0" borderId="23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/>
    </xf>
    <xf numFmtId="0" fontId="16" fillId="0" borderId="4" xfId="0" applyFont="1" applyBorder="1" applyAlignment="1">
      <alignment horizontal="center" vertical="top" wrapText="1"/>
    </xf>
    <xf numFmtId="3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/>
    </xf>
    <xf numFmtId="164" fontId="15" fillId="0" borderId="45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164" fontId="15" fillId="0" borderId="45" xfId="0" applyNumberFormat="1" applyFont="1" applyBorder="1" applyAlignment="1">
      <alignment horizontal="right" vertical="center"/>
    </xf>
    <xf numFmtId="164" fontId="15" fillId="0" borderId="45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center" vertical="center"/>
    </xf>
    <xf numFmtId="3" fontId="20" fillId="0" borderId="37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/>
    </xf>
    <xf numFmtId="3" fontId="15" fillId="0" borderId="46" xfId="0" applyNumberFormat="1" applyFont="1" applyBorder="1" applyAlignment="1">
      <alignment horizontal="right"/>
    </xf>
    <xf numFmtId="3" fontId="15" fillId="0" borderId="46" xfId="0" applyNumberFormat="1" applyFont="1" applyBorder="1" applyAlignment="1">
      <alignment horizontal="center"/>
    </xf>
    <xf numFmtId="164" fontId="15" fillId="0" borderId="47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3" fontId="15" fillId="0" borderId="45" xfId="0" applyNumberFormat="1" applyFont="1" applyBorder="1" applyAlignment="1">
      <alignment horizontal="center"/>
    </xf>
    <xf numFmtId="3" fontId="15" fillId="0" borderId="45" xfId="0" applyNumberFormat="1" applyFont="1" applyBorder="1" applyAlignment="1">
      <alignment horizontal="right"/>
    </xf>
    <xf numFmtId="0" fontId="15" fillId="0" borderId="48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X196"/>
  <sheetViews>
    <sheetView showGridLines="0" tabSelected="1" zoomScale="50" zoomScaleNormal="50" zoomScaleSheetLayoutView="50" workbookViewId="0" topLeftCell="C134">
      <selection activeCell="H148" sqref="H148"/>
    </sheetView>
  </sheetViews>
  <sheetFormatPr defaultColWidth="9.00390625" defaultRowHeight="12.75"/>
  <cols>
    <col min="1" max="1" width="9.75390625" style="0" customWidth="1"/>
    <col min="2" max="2" width="164.00390625" style="0" customWidth="1"/>
    <col min="3" max="3" width="37.875" style="0" customWidth="1"/>
    <col min="4" max="4" width="32.375" style="21" customWidth="1"/>
    <col min="5" max="5" width="13.125" style="0" customWidth="1"/>
    <col min="6" max="6" width="37.125" style="0" customWidth="1"/>
    <col min="7" max="7" width="32.125" style="0" customWidth="1"/>
    <col min="8" max="8" width="13.75390625" style="0" customWidth="1"/>
    <col min="9" max="9" width="37.375" style="0" customWidth="1"/>
    <col min="10" max="10" width="28.75390625" style="0" customWidth="1"/>
    <col min="11" max="11" width="13.75390625" style="0" customWidth="1"/>
    <col min="13" max="13" width="9.25390625" style="0" bestFit="1" customWidth="1"/>
  </cols>
  <sheetData>
    <row r="1" ht="33.75" customHeight="1"/>
    <row r="2" ht="33.75" customHeight="1"/>
    <row r="3" ht="33.75" customHeight="1"/>
    <row r="4" spans="1:11" ht="40.5" customHeight="1">
      <c r="A4" s="201" t="s">
        <v>185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24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24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200"/>
      <c r="B7" s="200"/>
      <c r="C7" s="200"/>
      <c r="D7" s="23" t="s">
        <v>0</v>
      </c>
      <c r="E7" s="23"/>
      <c r="F7" s="24" t="s">
        <v>1</v>
      </c>
      <c r="G7" s="25"/>
      <c r="H7" s="26"/>
      <c r="I7" s="24" t="s">
        <v>2</v>
      </c>
      <c r="J7" s="25"/>
      <c r="K7" s="22" t="s">
        <v>3</v>
      </c>
    </row>
    <row r="8" spans="1:11" ht="34.5" customHeight="1" thickBot="1">
      <c r="A8" s="146"/>
      <c r="B8" s="146"/>
      <c r="C8" s="146"/>
      <c r="D8" s="23"/>
      <c r="E8" s="23"/>
      <c r="F8" s="24"/>
      <c r="G8" s="25"/>
      <c r="H8" s="26"/>
      <c r="I8" s="24"/>
      <c r="J8" s="25"/>
      <c r="K8" s="22"/>
    </row>
    <row r="9" spans="1:11" ht="60" customHeight="1">
      <c r="A9" s="39" t="s">
        <v>4</v>
      </c>
      <c r="B9" s="40" t="s">
        <v>5</v>
      </c>
      <c r="C9" s="170" t="s">
        <v>106</v>
      </c>
      <c r="D9" s="58" t="s">
        <v>183</v>
      </c>
      <c r="E9" s="59" t="s">
        <v>6</v>
      </c>
      <c r="F9" s="170" t="s">
        <v>106</v>
      </c>
      <c r="G9" s="58" t="s">
        <v>183</v>
      </c>
      <c r="H9" s="59" t="s">
        <v>6</v>
      </c>
      <c r="I9" s="170" t="s">
        <v>107</v>
      </c>
      <c r="J9" s="58" t="s">
        <v>183</v>
      </c>
      <c r="K9" s="60" t="s">
        <v>7</v>
      </c>
    </row>
    <row r="10" spans="1:11" ht="27.75" customHeight="1">
      <c r="A10" s="41"/>
      <c r="B10" s="42"/>
      <c r="C10" s="43" t="s">
        <v>94</v>
      </c>
      <c r="D10" s="61" t="s">
        <v>93</v>
      </c>
      <c r="E10" s="62" t="s">
        <v>8</v>
      </c>
      <c r="F10" s="174" t="s">
        <v>94</v>
      </c>
      <c r="G10" s="61" t="s">
        <v>93</v>
      </c>
      <c r="H10" s="62" t="s">
        <v>9</v>
      </c>
      <c r="I10" s="43" t="s">
        <v>94</v>
      </c>
      <c r="J10" s="61" t="s">
        <v>93</v>
      </c>
      <c r="K10" s="62" t="s">
        <v>10</v>
      </c>
    </row>
    <row r="11" spans="1:11" ht="29.25" customHeight="1">
      <c r="A11" s="44">
        <v>1</v>
      </c>
      <c r="B11" s="45">
        <v>2</v>
      </c>
      <c r="C11" s="45">
        <v>3</v>
      </c>
      <c r="D11" s="63">
        <v>4</v>
      </c>
      <c r="E11" s="64">
        <v>5</v>
      </c>
      <c r="F11" s="45">
        <v>6</v>
      </c>
      <c r="G11" s="45">
        <v>7</v>
      </c>
      <c r="H11" s="64">
        <v>8</v>
      </c>
      <c r="I11" s="45">
        <v>9</v>
      </c>
      <c r="J11" s="45">
        <v>10</v>
      </c>
      <c r="K11" s="64">
        <v>11</v>
      </c>
    </row>
    <row r="12" spans="1:11" ht="42" customHeight="1">
      <c r="A12" s="46">
        <v>1</v>
      </c>
      <c r="B12" s="47" t="s">
        <v>11</v>
      </c>
      <c r="C12" s="48"/>
      <c r="D12" s="65"/>
      <c r="E12" s="66"/>
      <c r="F12" s="48"/>
      <c r="G12" s="48"/>
      <c r="H12" s="66"/>
      <c r="I12" s="48"/>
      <c r="J12" s="48"/>
      <c r="K12" s="66"/>
    </row>
    <row r="13" spans="1:11" ht="36" customHeight="1">
      <c r="A13" s="49"/>
      <c r="B13" s="50" t="s">
        <v>12</v>
      </c>
      <c r="C13" s="51">
        <f>C14+C15+C16+C17+C19+C20+C21+C22</f>
        <v>339231922</v>
      </c>
      <c r="D13" s="51">
        <f>D14+D15+D16+D17+D19+D20+D21+D22</f>
        <v>265087647</v>
      </c>
      <c r="E13" s="67">
        <f>D13*100/C13</f>
        <v>78.1434852702335</v>
      </c>
      <c r="F13" s="51">
        <f>F14+F15+F16+F17+F19+F20+F21+F22</f>
        <v>339231922</v>
      </c>
      <c r="G13" s="51">
        <f>G14+G15+G16+G17+G19+G20+G21+G22</f>
        <v>265087647</v>
      </c>
      <c r="H13" s="67">
        <f>G13*100/F13</f>
        <v>78.1434852702335</v>
      </c>
      <c r="I13" s="68" t="s">
        <v>13</v>
      </c>
      <c r="J13" s="68" t="s">
        <v>13</v>
      </c>
      <c r="K13" s="69" t="s">
        <v>13</v>
      </c>
    </row>
    <row r="14" spans="1:11" ht="36" customHeight="1">
      <c r="A14" s="46"/>
      <c r="B14" s="52" t="s">
        <v>14</v>
      </c>
      <c r="C14" s="53">
        <v>441800</v>
      </c>
      <c r="D14" s="53">
        <v>475846</v>
      </c>
      <c r="E14" s="70">
        <f>D14*100/C14</f>
        <v>107.70620190131281</v>
      </c>
      <c r="F14" s="53">
        <v>441800</v>
      </c>
      <c r="G14" s="53">
        <v>475846</v>
      </c>
      <c r="H14" s="70">
        <f>G14*100/F14</f>
        <v>107.70620190131281</v>
      </c>
      <c r="I14" s="71" t="s">
        <v>13</v>
      </c>
      <c r="J14" s="71" t="s">
        <v>13</v>
      </c>
      <c r="K14" s="72" t="s">
        <v>13</v>
      </c>
    </row>
    <row r="15" spans="1:11" ht="36" customHeight="1">
      <c r="A15" s="46"/>
      <c r="B15" s="52" t="s">
        <v>15</v>
      </c>
      <c r="C15" s="53">
        <v>268349000</v>
      </c>
      <c r="D15" s="53">
        <v>203787566</v>
      </c>
      <c r="E15" s="70">
        <f>D15*100/C15</f>
        <v>75.94124293364239</v>
      </c>
      <c r="F15" s="53">
        <v>268349000</v>
      </c>
      <c r="G15" s="53">
        <v>203787566</v>
      </c>
      <c r="H15" s="70">
        <f>G15*100/F15</f>
        <v>75.94124293364239</v>
      </c>
      <c r="I15" s="71" t="s">
        <v>13</v>
      </c>
      <c r="J15" s="71" t="s">
        <v>13</v>
      </c>
      <c r="K15" s="72" t="s">
        <v>13</v>
      </c>
    </row>
    <row r="16" spans="1:11" ht="36" customHeight="1">
      <c r="A16" s="46"/>
      <c r="B16" s="52" t="s">
        <v>16</v>
      </c>
      <c r="C16" s="53">
        <v>8500000</v>
      </c>
      <c r="D16" s="53">
        <v>9703133</v>
      </c>
      <c r="E16" s="70">
        <f>D16*100/C16</f>
        <v>114.15450588235294</v>
      </c>
      <c r="F16" s="53">
        <v>8500000</v>
      </c>
      <c r="G16" s="53">
        <v>9703133</v>
      </c>
      <c r="H16" s="70">
        <f>G16*100/F16</f>
        <v>114.15450588235294</v>
      </c>
      <c r="I16" s="71" t="s">
        <v>13</v>
      </c>
      <c r="J16" s="71" t="s">
        <v>13</v>
      </c>
      <c r="K16" s="72" t="s">
        <v>13</v>
      </c>
    </row>
    <row r="17" spans="1:11" ht="36" customHeight="1">
      <c r="A17" s="46"/>
      <c r="B17" s="52" t="s">
        <v>17</v>
      </c>
      <c r="C17" s="54">
        <v>9500000</v>
      </c>
      <c r="D17" s="54">
        <v>8472348</v>
      </c>
      <c r="E17" s="73">
        <f>D17*100/C17</f>
        <v>89.18261052631578</v>
      </c>
      <c r="F17" s="54">
        <v>9500000</v>
      </c>
      <c r="G17" s="54">
        <v>8472348</v>
      </c>
      <c r="H17" s="73">
        <f>G17*100/F17</f>
        <v>89.18261052631578</v>
      </c>
      <c r="I17" s="74" t="s">
        <v>13</v>
      </c>
      <c r="J17" s="74" t="s">
        <v>13</v>
      </c>
      <c r="K17" s="75" t="s">
        <v>13</v>
      </c>
    </row>
    <row r="18" spans="1:11" ht="36" customHeight="1">
      <c r="A18" s="46"/>
      <c r="B18" s="52" t="s">
        <v>18</v>
      </c>
      <c r="C18" s="54"/>
      <c r="D18" s="54"/>
      <c r="E18" s="73"/>
      <c r="F18" s="54"/>
      <c r="G18" s="54"/>
      <c r="H18" s="73"/>
      <c r="I18" s="74"/>
      <c r="J18" s="74"/>
      <c r="K18" s="75"/>
    </row>
    <row r="19" spans="1:11" ht="36" customHeight="1">
      <c r="A19" s="46"/>
      <c r="B19" s="52" t="s">
        <v>19</v>
      </c>
      <c r="C19" s="54">
        <v>3400000</v>
      </c>
      <c r="D19" s="54">
        <v>2651458</v>
      </c>
      <c r="E19" s="73">
        <f aca="true" t="shared" si="0" ref="E19:E28">D19*100/C19</f>
        <v>77.98405882352941</v>
      </c>
      <c r="F19" s="54">
        <v>3400000</v>
      </c>
      <c r="G19" s="54">
        <v>2651458</v>
      </c>
      <c r="H19" s="73">
        <f>G19*100/F19</f>
        <v>77.98405882352941</v>
      </c>
      <c r="I19" s="74" t="s">
        <v>13</v>
      </c>
      <c r="J19" s="74" t="s">
        <v>13</v>
      </c>
      <c r="K19" s="75" t="s">
        <v>13</v>
      </c>
    </row>
    <row r="20" spans="1:11" ht="36" customHeight="1">
      <c r="A20" s="46"/>
      <c r="B20" s="52" t="s">
        <v>20</v>
      </c>
      <c r="C20" s="54">
        <v>887400</v>
      </c>
      <c r="D20" s="54">
        <v>370203</v>
      </c>
      <c r="E20" s="73">
        <f t="shared" si="0"/>
        <v>41.71771467207573</v>
      </c>
      <c r="F20" s="54">
        <v>887400</v>
      </c>
      <c r="G20" s="54">
        <v>370203</v>
      </c>
      <c r="H20" s="73">
        <f>G20*100/F20</f>
        <v>41.71771467207573</v>
      </c>
      <c r="I20" s="74" t="s">
        <v>13</v>
      </c>
      <c r="J20" s="74" t="s">
        <v>13</v>
      </c>
      <c r="K20" s="75" t="s">
        <v>13</v>
      </c>
    </row>
    <row r="21" spans="1:11" ht="36" customHeight="1">
      <c r="A21" s="46"/>
      <c r="B21" s="52" t="s">
        <v>21</v>
      </c>
      <c r="C21" s="54">
        <v>34810</v>
      </c>
      <c r="D21" s="54">
        <v>31923</v>
      </c>
      <c r="E21" s="73">
        <f t="shared" si="0"/>
        <v>91.70640620511347</v>
      </c>
      <c r="F21" s="54">
        <v>34810</v>
      </c>
      <c r="G21" s="54">
        <v>31923</v>
      </c>
      <c r="H21" s="73">
        <f>G21*100/F21</f>
        <v>91.70640620511347</v>
      </c>
      <c r="I21" s="74" t="s">
        <v>13</v>
      </c>
      <c r="J21" s="74" t="s">
        <v>13</v>
      </c>
      <c r="K21" s="75" t="s">
        <v>13</v>
      </c>
    </row>
    <row r="22" spans="1:11" ht="36" customHeight="1">
      <c r="A22" s="46"/>
      <c r="B22" s="52" t="s">
        <v>67</v>
      </c>
      <c r="C22" s="54">
        <v>48118912</v>
      </c>
      <c r="D22" s="54">
        <v>39595170</v>
      </c>
      <c r="E22" s="73">
        <f>D22*100/C22</f>
        <v>82.28608743273331</v>
      </c>
      <c r="F22" s="54">
        <v>48118912</v>
      </c>
      <c r="G22" s="54">
        <v>39595170</v>
      </c>
      <c r="H22" s="73">
        <f>G22*100/F22</f>
        <v>82.28608743273331</v>
      </c>
      <c r="I22" s="74" t="s">
        <v>13</v>
      </c>
      <c r="J22" s="74" t="s">
        <v>13</v>
      </c>
      <c r="K22" s="75" t="s">
        <v>13</v>
      </c>
    </row>
    <row r="23" spans="1:11" ht="36" customHeight="1">
      <c r="A23" s="55">
        <v>2</v>
      </c>
      <c r="B23" s="56" t="s">
        <v>22</v>
      </c>
      <c r="C23" s="57">
        <f>C24+C25+C26+C27+C28+C30+C32+C33+C36</f>
        <v>49044448</v>
      </c>
      <c r="D23" s="57">
        <f>D24+D25+D26+D27+D28+D30+D32+D33+D36</f>
        <v>37357141</v>
      </c>
      <c r="E23" s="76">
        <f t="shared" si="0"/>
        <v>76.16996933067735</v>
      </c>
      <c r="F23" s="57">
        <f>F24+F25+F26+F27+F28+F32+F33+F36</f>
        <v>36873728</v>
      </c>
      <c r="G23" s="57">
        <f>G24+G25+G26+G27+G28+G32+G33+G36</f>
        <v>28033950</v>
      </c>
      <c r="H23" s="76">
        <f aca="true" t="shared" si="1" ref="H23:H28">G23*100/F23</f>
        <v>76.02689372769686</v>
      </c>
      <c r="I23" s="77">
        <f>I28+I30+I32</f>
        <v>12170720</v>
      </c>
      <c r="J23" s="77">
        <f>J28+J30+J32</f>
        <v>9323191</v>
      </c>
      <c r="K23" s="78">
        <f>J23*100/I23</f>
        <v>76.60344663257392</v>
      </c>
    </row>
    <row r="24" spans="1:11" ht="36" customHeight="1">
      <c r="A24" s="46"/>
      <c r="B24" s="52" t="s">
        <v>23</v>
      </c>
      <c r="C24" s="54">
        <v>11825930</v>
      </c>
      <c r="D24" s="54">
        <v>8580048</v>
      </c>
      <c r="E24" s="73">
        <f t="shared" si="0"/>
        <v>72.55283939614051</v>
      </c>
      <c r="F24" s="54">
        <v>11825930</v>
      </c>
      <c r="G24" s="54">
        <v>8580048</v>
      </c>
      <c r="H24" s="73">
        <f t="shared" si="1"/>
        <v>72.55283939614051</v>
      </c>
      <c r="I24" s="74" t="s">
        <v>13</v>
      </c>
      <c r="J24" s="74" t="s">
        <v>13</v>
      </c>
      <c r="K24" s="75" t="s">
        <v>13</v>
      </c>
    </row>
    <row r="25" spans="1:11" ht="36" customHeight="1">
      <c r="A25" s="46"/>
      <c r="B25" s="52" t="s">
        <v>24</v>
      </c>
      <c r="C25" s="54">
        <v>7276100</v>
      </c>
      <c r="D25" s="54">
        <v>5245525</v>
      </c>
      <c r="E25" s="73">
        <f t="shared" si="0"/>
        <v>72.09253583650582</v>
      </c>
      <c r="F25" s="54">
        <v>7276100</v>
      </c>
      <c r="G25" s="54">
        <v>5245525</v>
      </c>
      <c r="H25" s="73">
        <f t="shared" si="1"/>
        <v>72.09253583650582</v>
      </c>
      <c r="I25" s="74" t="s">
        <v>13</v>
      </c>
      <c r="J25" s="74" t="s">
        <v>13</v>
      </c>
      <c r="K25" s="75" t="s">
        <v>13</v>
      </c>
    </row>
    <row r="26" spans="1:11" ht="36" customHeight="1">
      <c r="A26" s="46"/>
      <c r="B26" s="52" t="s">
        <v>25</v>
      </c>
      <c r="C26" s="54">
        <v>200000</v>
      </c>
      <c r="D26" s="79">
        <v>202276</v>
      </c>
      <c r="E26" s="80">
        <f t="shared" si="0"/>
        <v>101.138</v>
      </c>
      <c r="F26" s="54">
        <v>200000</v>
      </c>
      <c r="G26" s="79">
        <v>202276</v>
      </c>
      <c r="H26" s="80">
        <f t="shared" si="1"/>
        <v>101.138</v>
      </c>
      <c r="I26" s="74" t="s">
        <v>13</v>
      </c>
      <c r="J26" s="74" t="s">
        <v>13</v>
      </c>
      <c r="K26" s="75" t="s">
        <v>13</v>
      </c>
    </row>
    <row r="27" spans="1:11" ht="36" customHeight="1">
      <c r="A27" s="46"/>
      <c r="B27" s="52" t="s">
        <v>26</v>
      </c>
      <c r="C27" s="54">
        <v>9800000</v>
      </c>
      <c r="D27" s="79">
        <v>9318377</v>
      </c>
      <c r="E27" s="73">
        <f t="shared" si="0"/>
        <v>95.08547959183673</v>
      </c>
      <c r="F27" s="54">
        <v>9800000</v>
      </c>
      <c r="G27" s="79">
        <v>9318377</v>
      </c>
      <c r="H27" s="73">
        <f t="shared" si="1"/>
        <v>95.08547959183673</v>
      </c>
      <c r="I27" s="74" t="s">
        <v>13</v>
      </c>
      <c r="J27" s="74" t="s">
        <v>13</v>
      </c>
      <c r="K27" s="75" t="s">
        <v>13</v>
      </c>
    </row>
    <row r="28" spans="1:11" s="1" customFormat="1" ht="36" customHeight="1">
      <c r="A28" s="46"/>
      <c r="B28" s="52" t="s">
        <v>68</v>
      </c>
      <c r="C28" s="79">
        <v>4007558</v>
      </c>
      <c r="D28" s="79">
        <v>2801897</v>
      </c>
      <c r="E28" s="80">
        <f t="shared" si="0"/>
        <v>69.9153200028546</v>
      </c>
      <c r="F28" s="79">
        <v>3818218</v>
      </c>
      <c r="G28" s="79">
        <v>2619581</v>
      </c>
      <c r="H28" s="80">
        <f t="shared" si="1"/>
        <v>68.60742367250901</v>
      </c>
      <c r="I28" s="79">
        <v>189340</v>
      </c>
      <c r="J28" s="54">
        <v>182316</v>
      </c>
      <c r="K28" s="80">
        <f>J28*100/I28</f>
        <v>96.29027146931446</v>
      </c>
    </row>
    <row r="29" spans="1:11" s="1" customFormat="1" ht="36" customHeight="1">
      <c r="A29" s="46"/>
      <c r="B29" s="52" t="s">
        <v>69</v>
      </c>
      <c r="C29" s="74"/>
      <c r="D29" s="54"/>
      <c r="E29" s="73"/>
      <c r="F29" s="54"/>
      <c r="G29" s="54"/>
      <c r="H29" s="73"/>
      <c r="I29" s="79"/>
      <c r="J29" s="79"/>
      <c r="K29" s="80"/>
    </row>
    <row r="30" spans="1:11" s="1" customFormat="1" ht="36" customHeight="1">
      <c r="A30" s="46"/>
      <c r="B30" s="52" t="s">
        <v>27</v>
      </c>
      <c r="C30" s="54">
        <v>11890180</v>
      </c>
      <c r="D30" s="54">
        <v>9010061</v>
      </c>
      <c r="E30" s="80">
        <f>D30*100/C30</f>
        <v>75.7773305366277</v>
      </c>
      <c r="F30" s="74" t="s">
        <v>13</v>
      </c>
      <c r="G30" s="74" t="s">
        <v>13</v>
      </c>
      <c r="H30" s="81" t="s">
        <v>13</v>
      </c>
      <c r="I30" s="54">
        <v>11890180</v>
      </c>
      <c r="J30" s="54">
        <v>9010061</v>
      </c>
      <c r="K30" s="80">
        <f>J30*100/I30</f>
        <v>75.7773305366277</v>
      </c>
    </row>
    <row r="31" spans="1:11" s="1" customFormat="1" ht="36" customHeight="1">
      <c r="A31" s="46"/>
      <c r="B31" s="52" t="s">
        <v>70</v>
      </c>
      <c r="C31" s="54"/>
      <c r="D31" s="54"/>
      <c r="E31" s="73"/>
      <c r="F31" s="54"/>
      <c r="G31" s="54"/>
      <c r="H31" s="73"/>
      <c r="I31" s="79"/>
      <c r="J31" s="79"/>
      <c r="K31" s="80"/>
    </row>
    <row r="32" spans="1:11" s="1" customFormat="1" ht="36" customHeight="1">
      <c r="A32" s="46"/>
      <c r="B32" s="52" t="s">
        <v>51</v>
      </c>
      <c r="C32" s="54">
        <v>194680</v>
      </c>
      <c r="D32" s="54">
        <v>228321</v>
      </c>
      <c r="E32" s="73">
        <f>D32*100/C32</f>
        <v>117.28015204438053</v>
      </c>
      <c r="F32" s="54">
        <v>103480</v>
      </c>
      <c r="G32" s="54">
        <v>97507</v>
      </c>
      <c r="H32" s="73">
        <f>G32*100/F32</f>
        <v>94.22787011982992</v>
      </c>
      <c r="I32" s="79">
        <v>91200</v>
      </c>
      <c r="J32" s="79">
        <v>130814</v>
      </c>
      <c r="K32" s="80">
        <f>J32*100/I32</f>
        <v>143.43640350877192</v>
      </c>
    </row>
    <row r="33" spans="1:11" s="1" customFormat="1" ht="36" customHeight="1">
      <c r="A33" s="46"/>
      <c r="B33" s="52" t="s">
        <v>71</v>
      </c>
      <c r="C33" s="54">
        <v>50000</v>
      </c>
      <c r="D33" s="79">
        <v>47947</v>
      </c>
      <c r="E33" s="80">
        <f>D33*100/C33</f>
        <v>95.894</v>
      </c>
      <c r="F33" s="54">
        <v>50000</v>
      </c>
      <c r="G33" s="79">
        <v>47947</v>
      </c>
      <c r="H33" s="80">
        <f>G33*100/F33</f>
        <v>95.894</v>
      </c>
      <c r="I33" s="74" t="s">
        <v>13</v>
      </c>
      <c r="J33" s="74" t="s">
        <v>13</v>
      </c>
      <c r="K33" s="81" t="s">
        <v>13</v>
      </c>
    </row>
    <row r="34" spans="1:11" s="1" customFormat="1" ht="36" customHeight="1">
      <c r="A34" s="46"/>
      <c r="B34" s="52" t="s">
        <v>72</v>
      </c>
      <c r="C34" s="74"/>
      <c r="D34" s="79"/>
      <c r="E34" s="75"/>
      <c r="F34" s="74"/>
      <c r="G34" s="79"/>
      <c r="H34" s="75"/>
      <c r="I34" s="74"/>
      <c r="J34" s="74"/>
      <c r="K34" s="81"/>
    </row>
    <row r="35" spans="1:11" s="1" customFormat="1" ht="28.5" customHeight="1">
      <c r="A35" s="46"/>
      <c r="B35" s="52" t="s">
        <v>57</v>
      </c>
      <c r="C35" s="54"/>
      <c r="D35" s="54"/>
      <c r="E35" s="75"/>
      <c r="F35" s="54"/>
      <c r="G35" s="54"/>
      <c r="H35" s="75"/>
      <c r="I35" s="74"/>
      <c r="J35" s="74"/>
      <c r="K35" s="81"/>
    </row>
    <row r="36" spans="1:11" s="1" customFormat="1" ht="30" customHeight="1">
      <c r="A36" s="46"/>
      <c r="B36" s="52" t="s">
        <v>58</v>
      </c>
      <c r="C36" s="54">
        <v>3800000</v>
      </c>
      <c r="D36" s="79">
        <v>1922689</v>
      </c>
      <c r="E36" s="80">
        <f>D36*100/C36</f>
        <v>50.59707894736842</v>
      </c>
      <c r="F36" s="54">
        <v>3800000</v>
      </c>
      <c r="G36" s="79">
        <v>1922689</v>
      </c>
      <c r="H36" s="80">
        <f>G36*100/F36</f>
        <v>50.59707894736842</v>
      </c>
      <c r="I36" s="74" t="s">
        <v>13</v>
      </c>
      <c r="J36" s="74" t="s">
        <v>13</v>
      </c>
      <c r="K36" s="81" t="s">
        <v>13</v>
      </c>
    </row>
    <row r="37" spans="1:11" ht="36" customHeight="1">
      <c r="A37" s="46">
        <v>3</v>
      </c>
      <c r="B37" s="52" t="s">
        <v>52</v>
      </c>
      <c r="C37" s="54"/>
      <c r="D37" s="54"/>
      <c r="E37" s="73"/>
      <c r="F37" s="54"/>
      <c r="G37" s="54"/>
      <c r="H37" s="73"/>
      <c r="I37" s="74"/>
      <c r="J37" s="54"/>
      <c r="K37" s="73"/>
    </row>
    <row r="38" spans="1:11" ht="36" customHeight="1">
      <c r="A38" s="55"/>
      <c r="B38" s="56" t="s">
        <v>28</v>
      </c>
      <c r="C38" s="57">
        <f>C39+C41</f>
        <v>189097202</v>
      </c>
      <c r="D38" s="57">
        <f>D39+D41</f>
        <v>134461032</v>
      </c>
      <c r="E38" s="76">
        <f aca="true" t="shared" si="2" ref="E38:E45">D38*100/C38</f>
        <v>71.10683319365032</v>
      </c>
      <c r="F38" s="57">
        <f>F39+F41</f>
        <v>166468545</v>
      </c>
      <c r="G38" s="57">
        <f>G39+G41</f>
        <v>117471547</v>
      </c>
      <c r="H38" s="76">
        <f>G38*100/F38</f>
        <v>70.56681308772177</v>
      </c>
      <c r="I38" s="77">
        <f>I39+I41</f>
        <v>22628657</v>
      </c>
      <c r="J38" s="77">
        <f>J39+J41</f>
        <v>16989485</v>
      </c>
      <c r="K38" s="78">
        <f>J38*100/I38</f>
        <v>75.07951090513237</v>
      </c>
    </row>
    <row r="39" spans="1:27" ht="36" customHeight="1">
      <c r="A39" s="82"/>
      <c r="B39" s="83" t="s">
        <v>64</v>
      </c>
      <c r="C39" s="84">
        <v>151120600</v>
      </c>
      <c r="D39" s="84">
        <v>106384445</v>
      </c>
      <c r="E39" s="85">
        <f>D39*100/C39</f>
        <v>70.39705043521532</v>
      </c>
      <c r="F39" s="84">
        <v>141840600</v>
      </c>
      <c r="G39" s="84">
        <v>99210319</v>
      </c>
      <c r="H39" s="73">
        <f>G39*100/F39</f>
        <v>69.94493748616405</v>
      </c>
      <c r="I39" s="86">
        <v>9280000</v>
      </c>
      <c r="J39" s="87">
        <v>7174126</v>
      </c>
      <c r="K39" s="88">
        <f>J39*100/I39</f>
        <v>77.3073922413793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6" customHeight="1">
      <c r="A40" s="46"/>
      <c r="B40" s="52" t="s">
        <v>76</v>
      </c>
      <c r="C40" s="54">
        <v>136000000</v>
      </c>
      <c r="D40" s="54">
        <v>95582705</v>
      </c>
      <c r="E40" s="73">
        <f>D40*100/C40</f>
        <v>70.28140073529411</v>
      </c>
      <c r="F40" s="54">
        <v>136000000</v>
      </c>
      <c r="G40" s="54">
        <v>95582705</v>
      </c>
      <c r="H40" s="73">
        <f aca="true" t="shared" si="3" ref="H40:H45">G40*100/F40</f>
        <v>70.28140073529411</v>
      </c>
      <c r="I40" s="74" t="s">
        <v>13</v>
      </c>
      <c r="J40" s="74" t="s">
        <v>13</v>
      </c>
      <c r="K40" s="81" t="s">
        <v>13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11" ht="36" customHeight="1">
      <c r="A41" s="46"/>
      <c r="B41" s="52" t="s">
        <v>65</v>
      </c>
      <c r="C41" s="54">
        <v>37976602</v>
      </c>
      <c r="D41" s="54">
        <v>28076587</v>
      </c>
      <c r="E41" s="73">
        <f>D41*100/C41</f>
        <v>73.93127747448284</v>
      </c>
      <c r="F41" s="54">
        <v>24627945</v>
      </c>
      <c r="G41" s="54">
        <v>18261228</v>
      </c>
      <c r="H41" s="73">
        <f t="shared" si="3"/>
        <v>74.14840336861236</v>
      </c>
      <c r="I41" s="89">
        <v>13348657</v>
      </c>
      <c r="J41" s="54">
        <v>9815359</v>
      </c>
      <c r="K41" s="80">
        <f>J41*100/I41</f>
        <v>73.5306855213974</v>
      </c>
    </row>
    <row r="42" spans="1:11" ht="36" customHeight="1">
      <c r="A42" s="55">
        <v>4</v>
      </c>
      <c r="B42" s="56" t="s">
        <v>77</v>
      </c>
      <c r="C42" s="57">
        <f>C43+C44+C45+C46</f>
        <v>150142608</v>
      </c>
      <c r="D42" s="57">
        <f>D43+D44+D45+D46</f>
        <v>139107481</v>
      </c>
      <c r="E42" s="76">
        <f t="shared" si="2"/>
        <v>92.65023623407421</v>
      </c>
      <c r="F42" s="57">
        <f>F43+F44+F45+F46</f>
        <v>150142608</v>
      </c>
      <c r="G42" s="57">
        <f>G43+G44+G45+G46</f>
        <v>139107481</v>
      </c>
      <c r="H42" s="76">
        <f t="shared" si="3"/>
        <v>92.65023623407421</v>
      </c>
      <c r="I42" s="90" t="str">
        <f>I44</f>
        <v>-</v>
      </c>
      <c r="J42" s="91" t="str">
        <f>J44</f>
        <v>-</v>
      </c>
      <c r="K42" s="92" t="s">
        <v>13</v>
      </c>
    </row>
    <row r="43" spans="1:128" ht="36" customHeight="1">
      <c r="A43" s="46"/>
      <c r="B43" s="52" t="s">
        <v>29</v>
      </c>
      <c r="C43" s="54">
        <v>46657608</v>
      </c>
      <c r="D43" s="54">
        <v>50742635</v>
      </c>
      <c r="E43" s="73">
        <f t="shared" si="2"/>
        <v>108.7553288201144</v>
      </c>
      <c r="F43" s="54">
        <v>46657608</v>
      </c>
      <c r="G43" s="54">
        <v>50742635</v>
      </c>
      <c r="H43" s="73">
        <f t="shared" si="3"/>
        <v>108.7553288201144</v>
      </c>
      <c r="I43" s="74" t="s">
        <v>13</v>
      </c>
      <c r="J43" s="74" t="s">
        <v>13</v>
      </c>
      <c r="K43" s="75" t="s">
        <v>13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ht="36" customHeight="1">
      <c r="A44" s="46"/>
      <c r="B44" s="52" t="s">
        <v>30</v>
      </c>
      <c r="C44" s="54">
        <v>83215000</v>
      </c>
      <c r="D44" s="54">
        <v>72812187</v>
      </c>
      <c r="E44" s="73">
        <f t="shared" si="2"/>
        <v>87.4988727993751</v>
      </c>
      <c r="F44" s="54">
        <v>83215000</v>
      </c>
      <c r="G44" s="54">
        <v>72812187</v>
      </c>
      <c r="H44" s="73">
        <f t="shared" si="3"/>
        <v>87.4988727993751</v>
      </c>
      <c r="I44" s="74" t="s">
        <v>13</v>
      </c>
      <c r="J44" s="74" t="s">
        <v>13</v>
      </c>
      <c r="K44" s="75" t="s">
        <v>13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ht="36" customHeight="1">
      <c r="A45" s="46"/>
      <c r="B45" s="52" t="s">
        <v>31</v>
      </c>
      <c r="C45" s="54">
        <v>5700000</v>
      </c>
      <c r="D45" s="54">
        <v>4624859</v>
      </c>
      <c r="E45" s="73">
        <f t="shared" si="2"/>
        <v>81.13787719298246</v>
      </c>
      <c r="F45" s="54">
        <v>5700000</v>
      </c>
      <c r="G45" s="54">
        <v>4624859</v>
      </c>
      <c r="H45" s="73">
        <f t="shared" si="3"/>
        <v>81.13787719298246</v>
      </c>
      <c r="I45" s="74" t="s">
        <v>13</v>
      </c>
      <c r="J45" s="74" t="s">
        <v>13</v>
      </c>
      <c r="K45" s="75" t="s">
        <v>13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1" ht="36" customHeight="1">
      <c r="A46" s="46"/>
      <c r="B46" s="52" t="s">
        <v>91</v>
      </c>
      <c r="C46" s="54">
        <v>14570000</v>
      </c>
      <c r="D46" s="79">
        <v>10927800</v>
      </c>
      <c r="E46" s="80">
        <f>D46*100/C46</f>
        <v>75.00205902539464</v>
      </c>
      <c r="F46" s="54">
        <v>14570000</v>
      </c>
      <c r="G46" s="79">
        <v>10927800</v>
      </c>
      <c r="H46" s="80">
        <f>G46*100/F46</f>
        <v>75.00205902539464</v>
      </c>
      <c r="I46" s="74" t="s">
        <v>13</v>
      </c>
      <c r="J46" s="74" t="s">
        <v>13</v>
      </c>
      <c r="K46" s="75" t="s">
        <v>13</v>
      </c>
    </row>
    <row r="47" spans="1:11" ht="37.5" customHeight="1">
      <c r="A47" s="46">
        <v>5</v>
      </c>
      <c r="B47" s="52" t="s">
        <v>32</v>
      </c>
      <c r="C47" s="54"/>
      <c r="D47" s="74"/>
      <c r="E47" s="75"/>
      <c r="F47" s="54"/>
      <c r="G47" s="54"/>
      <c r="H47" s="73"/>
      <c r="I47" s="54"/>
      <c r="J47" s="54"/>
      <c r="K47" s="73"/>
    </row>
    <row r="48" spans="1:11" ht="25.5" customHeight="1">
      <c r="A48" s="55"/>
      <c r="B48" s="56" t="s">
        <v>33</v>
      </c>
      <c r="C48" s="57">
        <f>C49+C50+C51+C52</f>
        <v>715023618</v>
      </c>
      <c r="D48" s="57">
        <f>D49+D50+D51+D52</f>
        <v>502387920</v>
      </c>
      <c r="E48" s="76">
        <f aca="true" t="shared" si="4" ref="E48:E54">D48*100/C48</f>
        <v>70.2617238581901</v>
      </c>
      <c r="F48" s="57">
        <f>F49+F51</f>
        <v>559687885</v>
      </c>
      <c r="G48" s="57">
        <f>G49+G51</f>
        <v>393723654</v>
      </c>
      <c r="H48" s="76">
        <f>G48*100/F48</f>
        <v>70.34700313371978</v>
      </c>
      <c r="I48" s="57">
        <f>I52+I50</f>
        <v>155335733</v>
      </c>
      <c r="J48" s="57">
        <f>J50+J52</f>
        <v>108664266</v>
      </c>
      <c r="K48" s="76">
        <f>J48*100/I48</f>
        <v>69.95445536024863</v>
      </c>
    </row>
    <row r="49" spans="1:11" ht="36" customHeight="1">
      <c r="A49" s="46"/>
      <c r="B49" s="83" t="s">
        <v>60</v>
      </c>
      <c r="C49" s="84">
        <v>50400000</v>
      </c>
      <c r="D49" s="84">
        <v>37430460</v>
      </c>
      <c r="E49" s="85">
        <f t="shared" si="4"/>
        <v>74.26678571428572</v>
      </c>
      <c r="F49" s="84">
        <v>50400000</v>
      </c>
      <c r="G49" s="84">
        <v>37430460</v>
      </c>
      <c r="H49" s="85">
        <f>G49*100/F49</f>
        <v>74.26678571428572</v>
      </c>
      <c r="I49" s="93" t="s">
        <v>13</v>
      </c>
      <c r="J49" s="93" t="s">
        <v>13</v>
      </c>
      <c r="K49" s="94" t="s">
        <v>13</v>
      </c>
    </row>
    <row r="50" spans="1:11" ht="36" customHeight="1">
      <c r="A50" s="46"/>
      <c r="B50" s="52" t="s">
        <v>61</v>
      </c>
      <c r="C50" s="54">
        <v>11100000</v>
      </c>
      <c r="D50" s="54">
        <v>7835851</v>
      </c>
      <c r="E50" s="73">
        <f>D50*100/C50</f>
        <v>70.59325225225226</v>
      </c>
      <c r="F50" s="74" t="s">
        <v>13</v>
      </c>
      <c r="G50" s="74" t="s">
        <v>13</v>
      </c>
      <c r="H50" s="73" t="s">
        <v>66</v>
      </c>
      <c r="I50" s="54">
        <v>11100000</v>
      </c>
      <c r="J50" s="54">
        <v>7835851</v>
      </c>
      <c r="K50" s="73">
        <f>J50*100/I50</f>
        <v>70.59325225225226</v>
      </c>
    </row>
    <row r="51" spans="1:11" ht="36" customHeight="1">
      <c r="A51" s="46"/>
      <c r="B51" s="52" t="s">
        <v>62</v>
      </c>
      <c r="C51" s="54">
        <v>509287885</v>
      </c>
      <c r="D51" s="54">
        <v>356293194</v>
      </c>
      <c r="E51" s="73">
        <f t="shared" si="4"/>
        <v>69.95909474657934</v>
      </c>
      <c r="F51" s="54">
        <v>509287885</v>
      </c>
      <c r="G51" s="54">
        <v>356293194</v>
      </c>
      <c r="H51" s="73">
        <f>G51*100/F51</f>
        <v>69.95909474657934</v>
      </c>
      <c r="I51" s="74" t="s">
        <v>13</v>
      </c>
      <c r="J51" s="74" t="s">
        <v>13</v>
      </c>
      <c r="K51" s="75" t="s">
        <v>13</v>
      </c>
    </row>
    <row r="52" spans="1:11" s="1" customFormat="1" ht="36" customHeight="1">
      <c r="A52" s="46"/>
      <c r="B52" s="52" t="s">
        <v>63</v>
      </c>
      <c r="C52" s="54">
        <v>144235733</v>
      </c>
      <c r="D52" s="54">
        <v>100828415</v>
      </c>
      <c r="E52" s="73">
        <f>D52*100/C52</f>
        <v>69.9052952433084</v>
      </c>
      <c r="F52" s="74" t="s">
        <v>13</v>
      </c>
      <c r="G52" s="74" t="s">
        <v>13</v>
      </c>
      <c r="H52" s="73" t="s">
        <v>66</v>
      </c>
      <c r="I52" s="54">
        <v>144235733</v>
      </c>
      <c r="J52" s="54">
        <v>100828415</v>
      </c>
      <c r="K52" s="73">
        <f>J52*100/I52</f>
        <v>69.9052952433084</v>
      </c>
    </row>
    <row r="53" spans="1:11" ht="36.75" customHeight="1">
      <c r="A53" s="55">
        <v>6</v>
      </c>
      <c r="B53" s="56" t="s">
        <v>34</v>
      </c>
      <c r="C53" s="57">
        <f>C54+C55+C66</f>
        <v>28603136</v>
      </c>
      <c r="D53" s="57">
        <f>D54+D55+D66</f>
        <v>31251126</v>
      </c>
      <c r="E53" s="76">
        <f t="shared" si="4"/>
        <v>109.25769118463094</v>
      </c>
      <c r="F53" s="57">
        <f>F54+F55+F66</f>
        <v>21045231</v>
      </c>
      <c r="G53" s="57">
        <f>G54+G55+G66</f>
        <v>22202441</v>
      </c>
      <c r="H53" s="76">
        <f>G53*100/F53</f>
        <v>105.49868043738745</v>
      </c>
      <c r="I53" s="57">
        <f>I54+I55+I66</f>
        <v>7557905</v>
      </c>
      <c r="J53" s="57">
        <f>J54+J55+J66</f>
        <v>9048685</v>
      </c>
      <c r="K53" s="76">
        <f>J53*100/I53</f>
        <v>119.7247782288875</v>
      </c>
    </row>
    <row r="54" spans="1:11" ht="36" customHeight="1">
      <c r="A54" s="46"/>
      <c r="B54" s="95" t="s">
        <v>35</v>
      </c>
      <c r="C54" s="96">
        <v>6577167</v>
      </c>
      <c r="D54" s="96">
        <v>5817917</v>
      </c>
      <c r="E54" s="97">
        <f t="shared" si="4"/>
        <v>88.45627608360864</v>
      </c>
      <c r="F54" s="96">
        <v>6395167</v>
      </c>
      <c r="G54" s="96">
        <v>5600384</v>
      </c>
      <c r="H54" s="97">
        <f>G54*100/F54</f>
        <v>87.57213064177995</v>
      </c>
      <c r="I54" s="98">
        <v>182000</v>
      </c>
      <c r="J54" s="96">
        <v>217533</v>
      </c>
      <c r="K54" s="99">
        <f>J54*100/I54</f>
        <v>119.52362637362637</v>
      </c>
    </row>
    <row r="55" spans="1:11" ht="36" customHeight="1">
      <c r="A55" s="46"/>
      <c r="B55" s="95" t="s">
        <v>36</v>
      </c>
      <c r="C55" s="98">
        <f>C58+C60+C63+C64+C65</f>
        <v>1004894</v>
      </c>
      <c r="D55" s="96">
        <f>D56+D58+D60+D63+D64+D65</f>
        <v>931184</v>
      </c>
      <c r="E55" s="99">
        <f>D55*100/C55</f>
        <v>92.66489798924066</v>
      </c>
      <c r="F55" s="98">
        <f>F58+F63+F64+F65</f>
        <v>784044</v>
      </c>
      <c r="G55" s="96">
        <f>G56+G58+G63+G64+G65</f>
        <v>816932</v>
      </c>
      <c r="H55" s="99">
        <f>G55*100/F55</f>
        <v>104.19466254444903</v>
      </c>
      <c r="I55" s="98">
        <f>I60+I64</f>
        <v>220850</v>
      </c>
      <c r="J55" s="98">
        <f>J58+J60+J64+J65</f>
        <v>114252</v>
      </c>
      <c r="K55" s="169">
        <f>J55*100/I55</f>
        <v>51.73285035091691</v>
      </c>
    </row>
    <row r="56" spans="1:11" ht="36" customHeight="1">
      <c r="A56" s="46"/>
      <c r="B56" s="52" t="s">
        <v>78</v>
      </c>
      <c r="C56" s="74" t="s">
        <v>13</v>
      </c>
      <c r="D56" s="54">
        <v>23944</v>
      </c>
      <c r="E56" s="102" t="s">
        <v>13</v>
      </c>
      <c r="F56" s="74" t="s">
        <v>13</v>
      </c>
      <c r="G56" s="54">
        <v>23944</v>
      </c>
      <c r="H56" s="102" t="s">
        <v>13</v>
      </c>
      <c r="I56" s="74" t="s">
        <v>13</v>
      </c>
      <c r="J56" s="74" t="s">
        <v>13</v>
      </c>
      <c r="K56" s="81" t="s">
        <v>13</v>
      </c>
    </row>
    <row r="57" spans="1:11" ht="36" customHeight="1">
      <c r="A57" s="46"/>
      <c r="B57" s="52" t="s">
        <v>95</v>
      </c>
      <c r="C57" s="74"/>
      <c r="D57" s="54"/>
      <c r="E57" s="103"/>
      <c r="F57" s="74"/>
      <c r="G57" s="54"/>
      <c r="H57" s="103"/>
      <c r="I57" s="74"/>
      <c r="J57" s="74"/>
      <c r="K57" s="81"/>
    </row>
    <row r="58" spans="1:11" ht="28.5" customHeight="1">
      <c r="A58" s="46"/>
      <c r="B58" s="52" t="s">
        <v>96</v>
      </c>
      <c r="C58" s="79">
        <v>1191</v>
      </c>
      <c r="D58" s="54">
        <v>17319</v>
      </c>
      <c r="E58" s="103" t="s">
        <v>13</v>
      </c>
      <c r="F58" s="79">
        <v>1191</v>
      </c>
      <c r="G58" s="54">
        <v>2688</v>
      </c>
      <c r="H58" s="103" t="s">
        <v>13</v>
      </c>
      <c r="I58" s="74" t="s">
        <v>13</v>
      </c>
      <c r="J58" s="79">
        <v>14631</v>
      </c>
      <c r="K58" s="81" t="s">
        <v>13</v>
      </c>
    </row>
    <row r="59" spans="1:11" ht="36" customHeight="1">
      <c r="A59" s="46"/>
      <c r="B59" s="52" t="s">
        <v>97</v>
      </c>
      <c r="C59" s="74"/>
      <c r="D59" s="54"/>
      <c r="E59" s="103"/>
      <c r="F59" s="74"/>
      <c r="G59" s="54"/>
      <c r="H59" s="103"/>
      <c r="I59" s="74"/>
      <c r="J59" s="74"/>
      <c r="K59" s="81"/>
    </row>
    <row r="60" spans="1:11" ht="30" customHeight="1">
      <c r="A60" s="46"/>
      <c r="B60" s="52" t="s">
        <v>98</v>
      </c>
      <c r="C60" s="79">
        <v>850</v>
      </c>
      <c r="D60" s="79">
        <v>692</v>
      </c>
      <c r="E60" s="107">
        <f>D60*100/C60</f>
        <v>81.41176470588235</v>
      </c>
      <c r="F60" s="74" t="s">
        <v>13</v>
      </c>
      <c r="G60" s="74" t="s">
        <v>13</v>
      </c>
      <c r="H60" s="103" t="s">
        <v>13</v>
      </c>
      <c r="I60" s="79">
        <v>850</v>
      </c>
      <c r="J60" s="79">
        <v>692</v>
      </c>
      <c r="K60" s="107">
        <f>J60*100/I60</f>
        <v>81.41176470588235</v>
      </c>
    </row>
    <row r="61" spans="1:11" ht="36" customHeight="1">
      <c r="A61" s="46"/>
      <c r="B61" s="52" t="s">
        <v>97</v>
      </c>
      <c r="C61" s="79"/>
      <c r="D61" s="74"/>
      <c r="E61" s="103"/>
      <c r="F61" s="74"/>
      <c r="G61" s="74"/>
      <c r="H61" s="103"/>
      <c r="I61" s="79"/>
      <c r="J61" s="74"/>
      <c r="K61" s="103"/>
    </row>
    <row r="62" spans="1:11" ht="27" customHeight="1">
      <c r="A62" s="46"/>
      <c r="B62" s="52" t="s">
        <v>122</v>
      </c>
      <c r="C62" s="79"/>
      <c r="D62" s="74"/>
      <c r="E62" s="103"/>
      <c r="F62" s="74"/>
      <c r="G62" s="74"/>
      <c r="H62" s="103"/>
      <c r="I62" s="79"/>
      <c r="J62" s="74"/>
      <c r="K62" s="103"/>
    </row>
    <row r="63" spans="1:11" ht="27" customHeight="1">
      <c r="A63" s="46"/>
      <c r="B63" s="52" t="s">
        <v>123</v>
      </c>
      <c r="C63" s="79">
        <v>40191</v>
      </c>
      <c r="D63" s="79">
        <v>40190</v>
      </c>
      <c r="E63" s="107">
        <f>D63*100/C63</f>
        <v>99.99751188076932</v>
      </c>
      <c r="F63" s="79">
        <v>40191</v>
      </c>
      <c r="G63" s="79">
        <v>40190</v>
      </c>
      <c r="H63" s="107">
        <f>G63*100/F63</f>
        <v>99.99751188076932</v>
      </c>
      <c r="I63" s="74" t="s">
        <v>13</v>
      </c>
      <c r="J63" s="74" t="s">
        <v>13</v>
      </c>
      <c r="K63" s="103" t="s">
        <v>13</v>
      </c>
    </row>
    <row r="64" spans="1:11" ht="36" customHeight="1">
      <c r="A64" s="46"/>
      <c r="B64" s="52" t="s">
        <v>87</v>
      </c>
      <c r="C64" s="79">
        <v>824000</v>
      </c>
      <c r="D64" s="54">
        <v>519686</v>
      </c>
      <c r="E64" s="107">
        <f>D64*100/C64</f>
        <v>63.06868932038835</v>
      </c>
      <c r="F64" s="79">
        <v>604000</v>
      </c>
      <c r="G64" s="54">
        <v>421007</v>
      </c>
      <c r="H64" s="107">
        <f>G64*100/F64</f>
        <v>69.70314569536424</v>
      </c>
      <c r="I64" s="79">
        <v>220000</v>
      </c>
      <c r="J64" s="79">
        <v>98679</v>
      </c>
      <c r="K64" s="107">
        <f>J64*100/I64</f>
        <v>44.85409090909091</v>
      </c>
    </row>
    <row r="65" spans="1:11" ht="36" customHeight="1">
      <c r="A65" s="46"/>
      <c r="B65" s="52" t="s">
        <v>138</v>
      </c>
      <c r="C65" s="79">
        <v>138662</v>
      </c>
      <c r="D65" s="54">
        <v>329353</v>
      </c>
      <c r="E65" s="103">
        <f>D65*100/C65</f>
        <v>237.52217622708457</v>
      </c>
      <c r="F65" s="79">
        <v>138662</v>
      </c>
      <c r="G65" s="54">
        <v>329103</v>
      </c>
      <c r="H65" s="103">
        <f>G65*100/F65</f>
        <v>237.34188169794174</v>
      </c>
      <c r="I65" s="74" t="s">
        <v>13</v>
      </c>
      <c r="J65" s="79">
        <v>250</v>
      </c>
      <c r="K65" s="103" t="s">
        <v>13</v>
      </c>
    </row>
    <row r="66" spans="1:11" ht="36" customHeight="1">
      <c r="A66" s="46"/>
      <c r="B66" s="95" t="s">
        <v>37</v>
      </c>
      <c r="C66" s="98">
        <f>C68+C69+C70+C71+C72+C73+C74+C75+C76+C77+C78</f>
        <v>21021075</v>
      </c>
      <c r="D66" s="98">
        <f>D68+D69+D70+D71+D72+D73+D74+D75+D76+D77+D78</f>
        <v>24502025</v>
      </c>
      <c r="E66" s="99">
        <f>D66*100/C66</f>
        <v>116.55933390656757</v>
      </c>
      <c r="F66" s="105">
        <f>F68+F69+F70+F71+F73+F74+F75+F76+F78</f>
        <v>13866020</v>
      </c>
      <c r="G66" s="98">
        <f>G68+G69+G70+G71+G73+G74+G75+G76+G78</f>
        <v>15785125</v>
      </c>
      <c r="H66" s="97">
        <f>G66*100/F66</f>
        <v>113.8403449583947</v>
      </c>
      <c r="I66" s="98">
        <f>I69+I70+I72+I77</f>
        <v>7155055</v>
      </c>
      <c r="J66" s="98">
        <f>J69+J70+J72+J75+J77</f>
        <v>8716900</v>
      </c>
      <c r="K66" s="97">
        <f>J66*100/I66</f>
        <v>121.82855337939401</v>
      </c>
    </row>
    <row r="67" spans="1:11" ht="36" customHeight="1">
      <c r="A67" s="46"/>
      <c r="B67" s="52" t="s">
        <v>108</v>
      </c>
      <c r="C67" s="79"/>
      <c r="D67" s="79"/>
      <c r="E67" s="80"/>
      <c r="F67" s="175"/>
      <c r="G67" s="79"/>
      <c r="H67" s="73"/>
      <c r="I67" s="79"/>
      <c r="J67" s="79"/>
      <c r="K67" s="73"/>
    </row>
    <row r="68" spans="1:11" ht="36" customHeight="1">
      <c r="A68" s="46"/>
      <c r="B68" s="52" t="s">
        <v>109</v>
      </c>
      <c r="C68" s="79">
        <v>294165</v>
      </c>
      <c r="D68" s="79">
        <v>294165</v>
      </c>
      <c r="E68" s="80">
        <f>D68*100/C68</f>
        <v>100</v>
      </c>
      <c r="F68" s="79">
        <v>294165</v>
      </c>
      <c r="G68" s="79">
        <v>294165</v>
      </c>
      <c r="H68" s="80">
        <f>G68*100/F68</f>
        <v>100</v>
      </c>
      <c r="I68" s="74" t="s">
        <v>13</v>
      </c>
      <c r="J68" s="74" t="s">
        <v>13</v>
      </c>
      <c r="K68" s="81" t="s">
        <v>13</v>
      </c>
    </row>
    <row r="69" spans="1:11" ht="36" customHeight="1">
      <c r="A69" s="46"/>
      <c r="B69" s="52" t="s">
        <v>73</v>
      </c>
      <c r="C69" s="79">
        <v>5384238</v>
      </c>
      <c r="D69" s="79">
        <v>5945966</v>
      </c>
      <c r="E69" s="80">
        <f aca="true" t="shared" si="5" ref="E69:E76">D69*100/C69</f>
        <v>110.43282262039679</v>
      </c>
      <c r="F69" s="79">
        <v>431738</v>
      </c>
      <c r="G69" s="79">
        <v>357658</v>
      </c>
      <c r="H69" s="80">
        <f>G69*100/F69</f>
        <v>82.84144550630243</v>
      </c>
      <c r="I69" s="79">
        <v>4952500</v>
      </c>
      <c r="J69" s="79">
        <v>5588308</v>
      </c>
      <c r="K69" s="80">
        <f>J69*100/I69</f>
        <v>112.83812216052499</v>
      </c>
    </row>
    <row r="70" spans="1:11" ht="36" customHeight="1">
      <c r="A70" s="46"/>
      <c r="B70" s="52" t="s">
        <v>53</v>
      </c>
      <c r="C70" s="54">
        <v>6623042</v>
      </c>
      <c r="D70" s="79">
        <v>11191120</v>
      </c>
      <c r="E70" s="75" t="s">
        <v>13</v>
      </c>
      <c r="F70" s="54">
        <v>6537817</v>
      </c>
      <c r="G70" s="79">
        <v>9723788</v>
      </c>
      <c r="H70" s="75" t="s">
        <v>13</v>
      </c>
      <c r="I70" s="54">
        <v>85225</v>
      </c>
      <c r="J70" s="79">
        <v>1467332</v>
      </c>
      <c r="K70" s="75" t="s">
        <v>13</v>
      </c>
    </row>
    <row r="71" spans="1:11" ht="36" customHeight="1">
      <c r="A71" s="46"/>
      <c r="B71" s="52" t="s">
        <v>145</v>
      </c>
      <c r="C71" s="79">
        <v>371000</v>
      </c>
      <c r="D71" s="79">
        <v>191880</v>
      </c>
      <c r="E71" s="80">
        <f>D71*100/C71</f>
        <v>51.71967654986523</v>
      </c>
      <c r="F71" s="79">
        <v>371000</v>
      </c>
      <c r="G71" s="79">
        <v>191880</v>
      </c>
      <c r="H71" s="80">
        <f>G71*100/F71</f>
        <v>51.71967654986523</v>
      </c>
      <c r="I71" s="74" t="s">
        <v>13</v>
      </c>
      <c r="J71" s="74" t="s">
        <v>13</v>
      </c>
      <c r="K71" s="81" t="s">
        <v>13</v>
      </c>
    </row>
    <row r="72" spans="1:11" ht="36" customHeight="1">
      <c r="A72" s="46"/>
      <c r="B72" s="52" t="s">
        <v>49</v>
      </c>
      <c r="C72" s="79">
        <v>376010</v>
      </c>
      <c r="D72" s="54">
        <v>347800</v>
      </c>
      <c r="E72" s="80">
        <f t="shared" si="5"/>
        <v>92.49753995904365</v>
      </c>
      <c r="F72" s="106" t="s">
        <v>13</v>
      </c>
      <c r="G72" s="74" t="s">
        <v>13</v>
      </c>
      <c r="H72" s="75" t="s">
        <v>13</v>
      </c>
      <c r="I72" s="79">
        <v>376010</v>
      </c>
      <c r="J72" s="54">
        <v>347800</v>
      </c>
      <c r="K72" s="80">
        <f>J72*100/I72</f>
        <v>92.49753995904365</v>
      </c>
    </row>
    <row r="73" spans="1:11" ht="36" customHeight="1">
      <c r="A73" s="46"/>
      <c r="B73" s="52" t="s">
        <v>38</v>
      </c>
      <c r="C73" s="54">
        <v>2110000</v>
      </c>
      <c r="D73" s="54">
        <v>1592867</v>
      </c>
      <c r="E73" s="73">
        <f t="shared" si="5"/>
        <v>75.49132701421802</v>
      </c>
      <c r="F73" s="54">
        <v>2110000</v>
      </c>
      <c r="G73" s="54">
        <v>1592867</v>
      </c>
      <c r="H73" s="73">
        <f>G73*100/F73</f>
        <v>75.49132701421802</v>
      </c>
      <c r="I73" s="74" t="s">
        <v>13</v>
      </c>
      <c r="J73" s="74" t="s">
        <v>13</v>
      </c>
      <c r="K73" s="81" t="s">
        <v>13</v>
      </c>
    </row>
    <row r="74" spans="1:105" ht="36" customHeight="1">
      <c r="A74" s="46"/>
      <c r="B74" s="52" t="s">
        <v>50</v>
      </c>
      <c r="C74" s="54">
        <v>500000</v>
      </c>
      <c r="D74" s="54">
        <v>431699</v>
      </c>
      <c r="E74" s="73">
        <f t="shared" si="5"/>
        <v>86.3398</v>
      </c>
      <c r="F74" s="54">
        <v>500000</v>
      </c>
      <c r="G74" s="54">
        <v>431699</v>
      </c>
      <c r="H74" s="73">
        <f>G74*100/F74</f>
        <v>86.3398</v>
      </c>
      <c r="I74" s="74" t="s">
        <v>13</v>
      </c>
      <c r="J74" s="74" t="s">
        <v>13</v>
      </c>
      <c r="K74" s="75" t="s">
        <v>13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ht="36" customHeight="1">
      <c r="A75" s="46"/>
      <c r="B75" s="52" t="s">
        <v>39</v>
      </c>
      <c r="C75" s="54">
        <v>3481300</v>
      </c>
      <c r="D75" s="54">
        <v>3057611</v>
      </c>
      <c r="E75" s="73">
        <f t="shared" si="5"/>
        <v>87.82957515870508</v>
      </c>
      <c r="F75" s="54">
        <v>3481300</v>
      </c>
      <c r="G75" s="145">
        <v>3057151</v>
      </c>
      <c r="H75" s="73">
        <f>G75*100/F75</f>
        <v>87.81636170396116</v>
      </c>
      <c r="I75" s="74" t="s">
        <v>13</v>
      </c>
      <c r="J75" s="79">
        <v>460</v>
      </c>
      <c r="K75" s="75" t="s">
        <v>13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36" customHeight="1">
      <c r="A76" s="46"/>
      <c r="B76" s="52" t="s">
        <v>59</v>
      </c>
      <c r="C76" s="79">
        <v>100000</v>
      </c>
      <c r="D76" s="79">
        <v>84855</v>
      </c>
      <c r="E76" s="80">
        <f t="shared" si="5"/>
        <v>84.855</v>
      </c>
      <c r="F76" s="79">
        <v>100000</v>
      </c>
      <c r="G76" s="79">
        <v>84855</v>
      </c>
      <c r="H76" s="80">
        <f>G76*100/F76</f>
        <v>84.855</v>
      </c>
      <c r="I76" s="74" t="s">
        <v>13</v>
      </c>
      <c r="J76" s="74" t="s">
        <v>13</v>
      </c>
      <c r="K76" s="81" t="s">
        <v>13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36" customHeight="1">
      <c r="A77" s="46"/>
      <c r="B77" s="52" t="s">
        <v>92</v>
      </c>
      <c r="C77" s="79">
        <v>1741320</v>
      </c>
      <c r="D77" s="79">
        <v>1313000</v>
      </c>
      <c r="E77" s="80">
        <f>D77*100/C77</f>
        <v>75.40256816667815</v>
      </c>
      <c r="F77" s="106" t="s">
        <v>13</v>
      </c>
      <c r="G77" s="74" t="s">
        <v>13</v>
      </c>
      <c r="H77" s="75" t="s">
        <v>13</v>
      </c>
      <c r="I77" s="79">
        <v>1741320</v>
      </c>
      <c r="J77" s="79">
        <v>1313000</v>
      </c>
      <c r="K77" s="80">
        <f>J77*100/I77</f>
        <v>75.40256816667815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36" customHeight="1">
      <c r="A78" s="46"/>
      <c r="B78" s="52" t="s">
        <v>86</v>
      </c>
      <c r="C78" s="79">
        <v>40000</v>
      </c>
      <c r="D78" s="79">
        <v>51062</v>
      </c>
      <c r="E78" s="80">
        <f>D78*100/C78</f>
        <v>127.655</v>
      </c>
      <c r="F78" s="79">
        <v>40000</v>
      </c>
      <c r="G78" s="79">
        <v>51062</v>
      </c>
      <c r="H78" s="80">
        <f>G78*100/F78</f>
        <v>127.655</v>
      </c>
      <c r="I78" s="74" t="s">
        <v>13</v>
      </c>
      <c r="J78" s="74" t="s">
        <v>13</v>
      </c>
      <c r="K78" s="81" t="s">
        <v>13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36" customHeight="1">
      <c r="A79" s="55">
        <v>7</v>
      </c>
      <c r="B79" s="56" t="s">
        <v>40</v>
      </c>
      <c r="C79" s="57">
        <f>C80+C81</f>
        <v>196609388</v>
      </c>
      <c r="D79" s="57">
        <f>D80+D81</f>
        <v>165748297</v>
      </c>
      <c r="E79" s="76">
        <f aca="true" t="shared" si="6" ref="E79:E90">D79*100/C79</f>
        <v>84.30334822058447</v>
      </c>
      <c r="F79" s="57">
        <f>F80+F81</f>
        <v>196609388</v>
      </c>
      <c r="G79" s="57">
        <f>G80+G81</f>
        <v>165748297</v>
      </c>
      <c r="H79" s="76">
        <f>G79*100/F79</f>
        <v>84.30334822058447</v>
      </c>
      <c r="I79" s="91" t="s">
        <v>13</v>
      </c>
      <c r="J79" s="91" t="s">
        <v>13</v>
      </c>
      <c r="K79" s="92" t="s">
        <v>13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1" ht="36" customHeight="1">
      <c r="A80" s="46"/>
      <c r="B80" s="52" t="s">
        <v>74</v>
      </c>
      <c r="C80" s="54">
        <v>188893678</v>
      </c>
      <c r="D80" s="54">
        <v>159961513</v>
      </c>
      <c r="E80" s="73">
        <f t="shared" si="6"/>
        <v>84.68335981048556</v>
      </c>
      <c r="F80" s="54">
        <v>188893678</v>
      </c>
      <c r="G80" s="54">
        <v>159961513</v>
      </c>
      <c r="H80" s="73">
        <f>G80*100/F80</f>
        <v>84.68335981048556</v>
      </c>
      <c r="I80" s="74" t="s">
        <v>13</v>
      </c>
      <c r="J80" s="74" t="s">
        <v>13</v>
      </c>
      <c r="K80" s="75" t="s">
        <v>13</v>
      </c>
    </row>
    <row r="81" spans="1:11" ht="36" customHeight="1">
      <c r="A81" s="46"/>
      <c r="B81" s="52" t="s">
        <v>83</v>
      </c>
      <c r="C81" s="54">
        <v>7715710</v>
      </c>
      <c r="D81" s="54">
        <v>5786784</v>
      </c>
      <c r="E81" s="73">
        <f t="shared" si="6"/>
        <v>75.00001944085508</v>
      </c>
      <c r="F81" s="54">
        <v>7715710</v>
      </c>
      <c r="G81" s="54">
        <v>5786784</v>
      </c>
      <c r="H81" s="73">
        <f>G81*100/F81</f>
        <v>75.00001944085508</v>
      </c>
      <c r="I81" s="74" t="s">
        <v>13</v>
      </c>
      <c r="J81" s="74" t="s">
        <v>13</v>
      </c>
      <c r="K81" s="75" t="s">
        <v>13</v>
      </c>
    </row>
    <row r="82" spans="1:11" ht="36" customHeight="1">
      <c r="A82" s="55" t="s">
        <v>41</v>
      </c>
      <c r="B82" s="56" t="s">
        <v>42</v>
      </c>
      <c r="C82" s="77">
        <f>C83+C84+C85</f>
        <v>235453799</v>
      </c>
      <c r="D82" s="77">
        <f>D83+D84+D85</f>
        <v>199625210</v>
      </c>
      <c r="E82" s="78">
        <f t="shared" si="6"/>
        <v>84.78317650759162</v>
      </c>
      <c r="F82" s="91" t="s">
        <v>13</v>
      </c>
      <c r="G82" s="91" t="s">
        <v>13</v>
      </c>
      <c r="H82" s="92" t="s">
        <v>13</v>
      </c>
      <c r="I82" s="77">
        <f>I83+I84+I85</f>
        <v>235453799</v>
      </c>
      <c r="J82" s="77">
        <f>J83+J84+J85</f>
        <v>199625210</v>
      </c>
      <c r="K82" s="78">
        <f>J82*100/I82</f>
        <v>84.78317650759162</v>
      </c>
    </row>
    <row r="83" spans="1:123" ht="36" customHeight="1">
      <c r="A83" s="46"/>
      <c r="B83" s="52" t="s">
        <v>82</v>
      </c>
      <c r="C83" s="79">
        <v>214667723</v>
      </c>
      <c r="D83" s="79">
        <v>181785653</v>
      </c>
      <c r="E83" s="80">
        <f t="shared" si="6"/>
        <v>84.68234090320136</v>
      </c>
      <c r="F83" s="74" t="s">
        <v>13</v>
      </c>
      <c r="G83" s="74" t="s">
        <v>13</v>
      </c>
      <c r="H83" s="75" t="s">
        <v>13</v>
      </c>
      <c r="I83" s="79">
        <v>214667723</v>
      </c>
      <c r="J83" s="79">
        <v>181785653</v>
      </c>
      <c r="K83" s="80">
        <f>J83*100/I83</f>
        <v>84.68234090320136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36" customHeight="1">
      <c r="A84" s="46"/>
      <c r="B84" s="52" t="s">
        <v>83</v>
      </c>
      <c r="C84" s="79">
        <v>11786076</v>
      </c>
      <c r="D84" s="79">
        <v>8839557</v>
      </c>
      <c r="E84" s="80">
        <f t="shared" si="6"/>
        <v>75</v>
      </c>
      <c r="F84" s="74" t="s">
        <v>13</v>
      </c>
      <c r="G84" s="74" t="s">
        <v>13</v>
      </c>
      <c r="H84" s="75" t="s">
        <v>13</v>
      </c>
      <c r="I84" s="79">
        <v>11786076</v>
      </c>
      <c r="J84" s="79">
        <v>8839557</v>
      </c>
      <c r="K84" s="80">
        <f>J84*100/I84</f>
        <v>75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36" customHeight="1">
      <c r="A85" s="46"/>
      <c r="B85" s="52" t="s">
        <v>174</v>
      </c>
      <c r="C85" s="79">
        <v>9000000</v>
      </c>
      <c r="D85" s="79">
        <v>9000000</v>
      </c>
      <c r="E85" s="80">
        <f>D85*100/C85</f>
        <v>100</v>
      </c>
      <c r="F85" s="74" t="s">
        <v>13</v>
      </c>
      <c r="G85" s="74" t="s">
        <v>13</v>
      </c>
      <c r="H85" s="75" t="s">
        <v>13</v>
      </c>
      <c r="I85" s="79">
        <v>9000000</v>
      </c>
      <c r="J85" s="79">
        <v>9000000</v>
      </c>
      <c r="K85" s="80">
        <f>J85*100/I85</f>
        <v>100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1" ht="36" customHeight="1">
      <c r="A86" s="55" t="s">
        <v>89</v>
      </c>
      <c r="B86" s="56" t="s">
        <v>43</v>
      </c>
      <c r="C86" s="57">
        <f>C87+C88+C103+C109+C110+C112+C113</f>
        <v>86669353</v>
      </c>
      <c r="D86" s="108">
        <f>D87+D88+D103+D109+D110+D112</f>
        <v>59088561</v>
      </c>
      <c r="E86" s="76">
        <f t="shared" si="6"/>
        <v>68.1769956215088</v>
      </c>
      <c r="F86" s="109">
        <f>F87+F88+F112</f>
        <v>57502718</v>
      </c>
      <c r="G86" s="77">
        <f>G87+G88+G112</f>
        <v>38821402</v>
      </c>
      <c r="H86" s="78">
        <f aca="true" t="shared" si="7" ref="H86:H94">G86*100/F86</f>
        <v>67.51229046251345</v>
      </c>
      <c r="I86" s="57">
        <f>I87+I103+I109+I110+I112+I113</f>
        <v>29166635</v>
      </c>
      <c r="J86" s="77">
        <f>J87+J103+J109+J110</f>
        <v>20267159</v>
      </c>
      <c r="K86" s="76">
        <f>J86*100/I86</f>
        <v>69.48747772926153</v>
      </c>
    </row>
    <row r="87" spans="1:11" ht="36" customHeight="1">
      <c r="A87" s="46"/>
      <c r="B87" s="110" t="s">
        <v>75</v>
      </c>
      <c r="C87" s="98">
        <v>1604508</v>
      </c>
      <c r="D87" s="98">
        <v>179595</v>
      </c>
      <c r="E87" s="169">
        <f>D87*100/C87</f>
        <v>11.193150797627684</v>
      </c>
      <c r="F87" s="98">
        <v>1423897</v>
      </c>
      <c r="G87" s="98">
        <v>170515</v>
      </c>
      <c r="H87" s="169">
        <f t="shared" si="7"/>
        <v>11.975234163707066</v>
      </c>
      <c r="I87" s="98">
        <v>180611</v>
      </c>
      <c r="J87" s="98">
        <v>9080</v>
      </c>
      <c r="K87" s="169">
        <f>J87*10/I87</f>
        <v>0.5027379284761172</v>
      </c>
    </row>
    <row r="88" spans="1:11" ht="36" customHeight="1">
      <c r="A88" s="46"/>
      <c r="B88" s="111" t="s">
        <v>79</v>
      </c>
      <c r="C88" s="112">
        <f>C89+C90+C91+C92+C93+C94+C95+C96</f>
        <v>41727721</v>
      </c>
      <c r="D88" s="112">
        <f>D89+D90+D91+D92+D93+D94+D95+D96+D97</f>
        <v>34433406</v>
      </c>
      <c r="E88" s="113">
        <f t="shared" si="6"/>
        <v>82.51925860029596</v>
      </c>
      <c r="F88" s="112">
        <f>F89+F90+F91+F92+F93+F94+F95+F96</f>
        <v>41727721</v>
      </c>
      <c r="G88" s="112">
        <f>G89+G90+G91+G92+G93+G94+G95+G96+G97</f>
        <v>34433406</v>
      </c>
      <c r="H88" s="113">
        <f t="shared" si="7"/>
        <v>82.51925860029596</v>
      </c>
      <c r="I88" s="114" t="s">
        <v>13</v>
      </c>
      <c r="J88" s="100" t="s">
        <v>13</v>
      </c>
      <c r="K88" s="101" t="s">
        <v>13</v>
      </c>
    </row>
    <row r="89" spans="1:11" ht="36" customHeight="1">
      <c r="A89" s="46"/>
      <c r="B89" s="52" t="s">
        <v>81</v>
      </c>
      <c r="C89" s="79">
        <v>12045612</v>
      </c>
      <c r="D89" s="79">
        <v>8553012</v>
      </c>
      <c r="E89" s="107">
        <f t="shared" si="6"/>
        <v>71.00520919983144</v>
      </c>
      <c r="F89" s="79">
        <v>12045612</v>
      </c>
      <c r="G89" s="79">
        <v>8553012</v>
      </c>
      <c r="H89" s="107">
        <f t="shared" si="7"/>
        <v>71.00520919983144</v>
      </c>
      <c r="I89" s="104" t="s">
        <v>13</v>
      </c>
      <c r="J89" s="74" t="s">
        <v>13</v>
      </c>
      <c r="K89" s="75" t="s">
        <v>13</v>
      </c>
    </row>
    <row r="90" spans="1:11" ht="36" customHeight="1">
      <c r="A90" s="46"/>
      <c r="B90" s="52" t="s">
        <v>136</v>
      </c>
      <c r="C90" s="79">
        <v>1217760</v>
      </c>
      <c r="D90" s="79">
        <v>914394</v>
      </c>
      <c r="E90" s="107">
        <f t="shared" si="6"/>
        <v>75.08819471817107</v>
      </c>
      <c r="F90" s="79">
        <v>1217760</v>
      </c>
      <c r="G90" s="79">
        <v>914394</v>
      </c>
      <c r="H90" s="107">
        <f t="shared" si="7"/>
        <v>75.08819471817107</v>
      </c>
      <c r="I90" s="74" t="s">
        <v>13</v>
      </c>
      <c r="J90" s="74" t="s">
        <v>13</v>
      </c>
      <c r="K90" s="75" t="s">
        <v>13</v>
      </c>
    </row>
    <row r="91" spans="1:11" ht="36" customHeight="1">
      <c r="A91" s="46"/>
      <c r="B91" s="52" t="s">
        <v>84</v>
      </c>
      <c r="C91" s="79">
        <v>16680042</v>
      </c>
      <c r="D91" s="79">
        <v>13162977</v>
      </c>
      <c r="E91" s="107">
        <f aca="true" t="shared" si="8" ref="E91:E96">D91*100/C91</f>
        <v>78.91453151017245</v>
      </c>
      <c r="F91" s="79">
        <v>16680042</v>
      </c>
      <c r="G91" s="79">
        <v>13162977</v>
      </c>
      <c r="H91" s="107">
        <f t="shared" si="7"/>
        <v>78.91453151017245</v>
      </c>
      <c r="I91" s="74" t="s">
        <v>13</v>
      </c>
      <c r="J91" s="74" t="s">
        <v>13</v>
      </c>
      <c r="K91" s="75" t="s">
        <v>13</v>
      </c>
    </row>
    <row r="92" spans="1:11" ht="36" customHeight="1">
      <c r="A92" s="46"/>
      <c r="B92" s="52" t="s">
        <v>110</v>
      </c>
      <c r="C92" s="79">
        <v>8460763</v>
      </c>
      <c r="D92" s="79">
        <v>8460763</v>
      </c>
      <c r="E92" s="107">
        <f t="shared" si="8"/>
        <v>100</v>
      </c>
      <c r="F92" s="79">
        <v>8460763</v>
      </c>
      <c r="G92" s="79">
        <v>8460763</v>
      </c>
      <c r="H92" s="107">
        <f t="shared" si="7"/>
        <v>100</v>
      </c>
      <c r="I92" s="74" t="s">
        <v>13</v>
      </c>
      <c r="J92" s="74" t="s">
        <v>13</v>
      </c>
      <c r="K92" s="75" t="s">
        <v>13</v>
      </c>
    </row>
    <row r="93" spans="1:11" ht="36" customHeight="1">
      <c r="A93" s="46"/>
      <c r="B93" s="52" t="s">
        <v>137</v>
      </c>
      <c r="C93" s="79">
        <v>2561570</v>
      </c>
      <c r="D93" s="79">
        <v>2561570</v>
      </c>
      <c r="E93" s="107">
        <f t="shared" si="8"/>
        <v>100</v>
      </c>
      <c r="F93" s="79">
        <v>2561570</v>
      </c>
      <c r="G93" s="79">
        <v>2561570</v>
      </c>
      <c r="H93" s="107">
        <f t="shared" si="7"/>
        <v>100</v>
      </c>
      <c r="I93" s="74" t="s">
        <v>13</v>
      </c>
      <c r="J93" s="74" t="s">
        <v>13</v>
      </c>
      <c r="K93" s="75" t="s">
        <v>13</v>
      </c>
    </row>
    <row r="94" spans="1:11" ht="36" customHeight="1">
      <c r="A94" s="46"/>
      <c r="B94" s="52" t="s">
        <v>173</v>
      </c>
      <c r="C94" s="79">
        <v>100000</v>
      </c>
      <c r="D94" s="79">
        <v>100000</v>
      </c>
      <c r="E94" s="107">
        <f t="shared" si="8"/>
        <v>100</v>
      </c>
      <c r="F94" s="79">
        <v>100000</v>
      </c>
      <c r="G94" s="79">
        <v>100000</v>
      </c>
      <c r="H94" s="107">
        <f t="shared" si="7"/>
        <v>100</v>
      </c>
      <c r="I94" s="74" t="s">
        <v>13</v>
      </c>
      <c r="J94" s="74" t="s">
        <v>13</v>
      </c>
      <c r="K94" s="75" t="s">
        <v>13</v>
      </c>
    </row>
    <row r="95" spans="1:11" ht="36" customHeight="1">
      <c r="A95" s="46"/>
      <c r="B95" s="52" t="s">
        <v>179</v>
      </c>
      <c r="C95" s="79">
        <v>327824</v>
      </c>
      <c r="D95" s="79">
        <v>336700</v>
      </c>
      <c r="E95" s="107">
        <f t="shared" si="8"/>
        <v>102.70755039289375</v>
      </c>
      <c r="F95" s="79">
        <v>327824</v>
      </c>
      <c r="G95" s="79">
        <v>336700</v>
      </c>
      <c r="H95" s="107">
        <f>G95*100/F95</f>
        <v>102.70755039289375</v>
      </c>
      <c r="I95" s="74" t="s">
        <v>13</v>
      </c>
      <c r="J95" s="74" t="s">
        <v>13</v>
      </c>
      <c r="K95" s="75" t="s">
        <v>13</v>
      </c>
    </row>
    <row r="96" spans="1:11" ht="36" customHeight="1">
      <c r="A96" s="46"/>
      <c r="B96" s="52" t="s">
        <v>180</v>
      </c>
      <c r="C96" s="79">
        <v>334150</v>
      </c>
      <c r="D96" s="79">
        <v>334150</v>
      </c>
      <c r="E96" s="107">
        <f t="shared" si="8"/>
        <v>100</v>
      </c>
      <c r="F96" s="79">
        <v>334150</v>
      </c>
      <c r="G96" s="79">
        <v>334150</v>
      </c>
      <c r="H96" s="107">
        <f>G96*100/F96</f>
        <v>100</v>
      </c>
      <c r="I96" s="74" t="s">
        <v>13</v>
      </c>
      <c r="J96" s="74" t="s">
        <v>13</v>
      </c>
      <c r="K96" s="75" t="s">
        <v>13</v>
      </c>
    </row>
    <row r="97" spans="1:11" ht="36" customHeight="1">
      <c r="A97" s="46"/>
      <c r="B97" s="52" t="s">
        <v>182</v>
      </c>
      <c r="C97" s="74" t="s">
        <v>13</v>
      </c>
      <c r="D97" s="79">
        <v>9840</v>
      </c>
      <c r="E97" s="103" t="s">
        <v>13</v>
      </c>
      <c r="F97" s="74" t="s">
        <v>13</v>
      </c>
      <c r="G97" s="79">
        <v>9840</v>
      </c>
      <c r="H97" s="103" t="s">
        <v>13</v>
      </c>
      <c r="I97" s="74" t="s">
        <v>13</v>
      </c>
      <c r="J97" s="74" t="s">
        <v>13</v>
      </c>
      <c r="K97" s="75" t="s">
        <v>13</v>
      </c>
    </row>
    <row r="98" ht="64.5" customHeight="1"/>
    <row r="99" spans="1:11" ht="64.5" customHeight="1" thickBot="1">
      <c r="A99" s="149"/>
      <c r="B99" s="147"/>
      <c r="C99" s="150"/>
      <c r="D99" s="23" t="s">
        <v>0</v>
      </c>
      <c r="E99" s="23"/>
      <c r="F99" s="24" t="s">
        <v>1</v>
      </c>
      <c r="G99" s="25"/>
      <c r="H99" s="26"/>
      <c r="I99" s="24" t="s">
        <v>2</v>
      </c>
      <c r="J99" s="25"/>
      <c r="K99" s="22" t="s">
        <v>3</v>
      </c>
    </row>
    <row r="100" spans="1:11" ht="60" customHeight="1">
      <c r="A100" s="39" t="s">
        <v>4</v>
      </c>
      <c r="B100" s="40" t="s">
        <v>5</v>
      </c>
      <c r="C100" s="170" t="s">
        <v>106</v>
      </c>
      <c r="D100" s="58" t="s">
        <v>183</v>
      </c>
      <c r="E100" s="59" t="s">
        <v>6</v>
      </c>
      <c r="F100" s="170" t="s">
        <v>106</v>
      </c>
      <c r="G100" s="58" t="s">
        <v>183</v>
      </c>
      <c r="H100" s="59" t="s">
        <v>6</v>
      </c>
      <c r="I100" s="170" t="s">
        <v>107</v>
      </c>
      <c r="J100" s="58" t="s">
        <v>183</v>
      </c>
      <c r="K100" s="60" t="s">
        <v>7</v>
      </c>
    </row>
    <row r="101" spans="1:11" ht="27.75" customHeight="1">
      <c r="A101" s="41"/>
      <c r="B101" s="42"/>
      <c r="C101" s="174" t="s">
        <v>94</v>
      </c>
      <c r="D101" s="61" t="s">
        <v>93</v>
      </c>
      <c r="E101" s="62" t="s">
        <v>8</v>
      </c>
      <c r="F101" s="174" t="s">
        <v>94</v>
      </c>
      <c r="G101" s="61" t="s">
        <v>93</v>
      </c>
      <c r="H101" s="62" t="s">
        <v>9</v>
      </c>
      <c r="I101" s="43" t="s">
        <v>94</v>
      </c>
      <c r="J101" s="61" t="s">
        <v>93</v>
      </c>
      <c r="K101" s="62" t="s">
        <v>10</v>
      </c>
    </row>
    <row r="102" spans="1:11" ht="29.25" customHeight="1">
      <c r="A102" s="44">
        <v>1</v>
      </c>
      <c r="B102" s="45">
        <v>2</v>
      </c>
      <c r="C102" s="45">
        <v>3</v>
      </c>
      <c r="D102" s="63">
        <v>4</v>
      </c>
      <c r="E102" s="64">
        <v>5</v>
      </c>
      <c r="F102" s="45">
        <v>6</v>
      </c>
      <c r="G102" s="45">
        <v>7</v>
      </c>
      <c r="H102" s="64">
        <v>8</v>
      </c>
      <c r="I102" s="45">
        <v>9</v>
      </c>
      <c r="J102" s="45">
        <v>10</v>
      </c>
      <c r="K102" s="64">
        <v>11</v>
      </c>
    </row>
    <row r="103" spans="1:11" ht="39.75" customHeight="1">
      <c r="A103" s="46"/>
      <c r="B103" s="197" t="s">
        <v>80</v>
      </c>
      <c r="C103" s="98">
        <f>C104+C105+C106+C107</f>
        <v>27982689</v>
      </c>
      <c r="D103" s="98">
        <f>D104+D105+D106+D108</f>
        <v>20228915</v>
      </c>
      <c r="E103" s="97">
        <f>D103*100/C103</f>
        <v>72.29081879872231</v>
      </c>
      <c r="F103" s="161" t="s">
        <v>13</v>
      </c>
      <c r="G103" s="100" t="s">
        <v>13</v>
      </c>
      <c r="H103" s="101" t="s">
        <v>13</v>
      </c>
      <c r="I103" s="98">
        <f>I104+I105+I106+I107</f>
        <v>27982689</v>
      </c>
      <c r="J103" s="98">
        <f>J104+J105+J106+J108</f>
        <v>20228915</v>
      </c>
      <c r="K103" s="97">
        <f>J103*100/I103</f>
        <v>72.29081879872231</v>
      </c>
    </row>
    <row r="104" spans="1:11" ht="39.75" customHeight="1">
      <c r="A104" s="46"/>
      <c r="B104" s="159" t="s">
        <v>48</v>
      </c>
      <c r="C104" s="160">
        <v>26411641</v>
      </c>
      <c r="D104" s="160">
        <v>18974267</v>
      </c>
      <c r="E104" s="80">
        <f>D104*100/C104</f>
        <v>71.84054561395864</v>
      </c>
      <c r="F104" s="106" t="s">
        <v>13</v>
      </c>
      <c r="G104" s="74" t="s">
        <v>13</v>
      </c>
      <c r="H104" s="102" t="s">
        <v>13</v>
      </c>
      <c r="I104" s="160">
        <v>26411641</v>
      </c>
      <c r="J104" s="160">
        <v>18974267</v>
      </c>
      <c r="K104" s="80">
        <f>J104*100/I104</f>
        <v>71.84054561395864</v>
      </c>
    </row>
    <row r="105" spans="1:11" ht="39.75" customHeight="1">
      <c r="A105" s="46"/>
      <c r="B105" s="173" t="s">
        <v>175</v>
      </c>
      <c r="C105" s="79">
        <v>1311175</v>
      </c>
      <c r="D105" s="79">
        <v>1049900</v>
      </c>
      <c r="E105" s="80">
        <f>D105*100/C105</f>
        <v>80.07321677121665</v>
      </c>
      <c r="F105" s="106" t="s">
        <v>13</v>
      </c>
      <c r="G105" s="74" t="s">
        <v>13</v>
      </c>
      <c r="H105" s="75" t="s">
        <v>13</v>
      </c>
      <c r="I105" s="79">
        <v>1311175</v>
      </c>
      <c r="J105" s="79">
        <v>1049900</v>
      </c>
      <c r="K105" s="80">
        <f>J105*100/I105</f>
        <v>80.07321677121665</v>
      </c>
    </row>
    <row r="106" spans="1:11" ht="39.75" customHeight="1">
      <c r="A106" s="46"/>
      <c r="B106" s="173" t="s">
        <v>178</v>
      </c>
      <c r="C106" s="79">
        <v>179873</v>
      </c>
      <c r="D106" s="79">
        <v>199548</v>
      </c>
      <c r="E106" s="80">
        <f>D106*100/C106</f>
        <v>110.93827311491997</v>
      </c>
      <c r="F106" s="106" t="s">
        <v>13</v>
      </c>
      <c r="G106" s="74" t="s">
        <v>13</v>
      </c>
      <c r="H106" s="75" t="s">
        <v>13</v>
      </c>
      <c r="I106" s="79">
        <v>179873</v>
      </c>
      <c r="J106" s="79">
        <v>199548</v>
      </c>
      <c r="K106" s="80">
        <f>J106*100/I106</f>
        <v>110.93827311491997</v>
      </c>
    </row>
    <row r="107" spans="1:11" ht="39.75" customHeight="1">
      <c r="A107" s="46"/>
      <c r="B107" s="52" t="s">
        <v>184</v>
      </c>
      <c r="C107" s="79">
        <v>80000</v>
      </c>
      <c r="D107" s="74" t="s">
        <v>13</v>
      </c>
      <c r="E107" s="75" t="s">
        <v>13</v>
      </c>
      <c r="F107" s="106" t="s">
        <v>13</v>
      </c>
      <c r="G107" s="74" t="s">
        <v>13</v>
      </c>
      <c r="H107" s="75" t="s">
        <v>13</v>
      </c>
      <c r="I107" s="79">
        <v>80000</v>
      </c>
      <c r="J107" s="74" t="s">
        <v>13</v>
      </c>
      <c r="K107" s="75" t="s">
        <v>13</v>
      </c>
    </row>
    <row r="108" spans="1:11" ht="39.75" customHeight="1">
      <c r="A108" s="46"/>
      <c r="B108" s="52" t="s">
        <v>182</v>
      </c>
      <c r="C108" s="74" t="s">
        <v>13</v>
      </c>
      <c r="D108" s="79">
        <v>5200</v>
      </c>
      <c r="E108" s="75" t="s">
        <v>13</v>
      </c>
      <c r="F108" s="106" t="s">
        <v>13</v>
      </c>
      <c r="G108" s="74" t="s">
        <v>13</v>
      </c>
      <c r="H108" s="75" t="s">
        <v>13</v>
      </c>
      <c r="I108" s="74" t="s">
        <v>13</v>
      </c>
      <c r="J108" s="79">
        <v>5200</v>
      </c>
      <c r="K108" s="75" t="s">
        <v>13</v>
      </c>
    </row>
    <row r="109" spans="1:11" ht="39.75" customHeight="1">
      <c r="A109" s="46"/>
      <c r="B109" s="110" t="s">
        <v>176</v>
      </c>
      <c r="C109" s="98">
        <v>386670</v>
      </c>
      <c r="D109" s="98">
        <v>12499</v>
      </c>
      <c r="E109" s="99">
        <f>D109*100/C109</f>
        <v>3.232472133860915</v>
      </c>
      <c r="F109" s="161" t="s">
        <v>13</v>
      </c>
      <c r="G109" s="100" t="s">
        <v>13</v>
      </c>
      <c r="H109" s="101" t="s">
        <v>13</v>
      </c>
      <c r="I109" s="98">
        <v>386670</v>
      </c>
      <c r="J109" s="98">
        <v>12499</v>
      </c>
      <c r="K109" s="99">
        <f>J109*100/I109</f>
        <v>3.232472133860915</v>
      </c>
    </row>
    <row r="110" spans="1:11" ht="42.75" customHeight="1">
      <c r="A110" s="46"/>
      <c r="B110" s="95" t="s">
        <v>104</v>
      </c>
      <c r="C110" s="98">
        <f>C111</f>
        <v>16665</v>
      </c>
      <c r="D110" s="98">
        <f>D111</f>
        <v>16665</v>
      </c>
      <c r="E110" s="99">
        <f>D110*100/C110</f>
        <v>100</v>
      </c>
      <c r="F110" s="161" t="s">
        <v>13</v>
      </c>
      <c r="G110" s="100" t="s">
        <v>13</v>
      </c>
      <c r="H110" s="101" t="s">
        <v>13</v>
      </c>
      <c r="I110" s="98">
        <f>I111</f>
        <v>16665</v>
      </c>
      <c r="J110" s="98">
        <f>J111</f>
        <v>16665</v>
      </c>
      <c r="K110" s="99">
        <f>J110*100/I110</f>
        <v>100</v>
      </c>
    </row>
    <row r="111" spans="1:11" ht="41.25" customHeight="1">
      <c r="A111" s="46"/>
      <c r="B111" s="173" t="s">
        <v>105</v>
      </c>
      <c r="C111" s="79">
        <v>16665</v>
      </c>
      <c r="D111" s="79">
        <v>16665</v>
      </c>
      <c r="E111" s="80">
        <f>D111*100/C111</f>
        <v>100</v>
      </c>
      <c r="F111" s="106" t="s">
        <v>13</v>
      </c>
      <c r="G111" s="74" t="s">
        <v>13</v>
      </c>
      <c r="H111" s="102" t="s">
        <v>13</v>
      </c>
      <c r="I111" s="79">
        <v>16665</v>
      </c>
      <c r="J111" s="79">
        <v>16665</v>
      </c>
      <c r="K111" s="80">
        <f>J111*100/I111</f>
        <v>100</v>
      </c>
    </row>
    <row r="112" spans="1:11" ht="41.25" customHeight="1">
      <c r="A112" s="46"/>
      <c r="B112" s="110" t="s">
        <v>177</v>
      </c>
      <c r="C112" s="98">
        <v>14851100</v>
      </c>
      <c r="D112" s="98">
        <v>4217481</v>
      </c>
      <c r="E112" s="99">
        <f>D112*100/C112</f>
        <v>28.398441866259066</v>
      </c>
      <c r="F112" s="98">
        <v>14351100</v>
      </c>
      <c r="G112" s="98">
        <v>4217481</v>
      </c>
      <c r="H112" s="99">
        <f>G112*100/F112</f>
        <v>29.387858770407842</v>
      </c>
      <c r="I112" s="189">
        <v>500000</v>
      </c>
      <c r="J112" s="100" t="s">
        <v>13</v>
      </c>
      <c r="K112" s="101" t="s">
        <v>13</v>
      </c>
    </row>
    <row r="113" spans="1:11" ht="41.25" customHeight="1">
      <c r="A113" s="46"/>
      <c r="B113" s="198" t="s">
        <v>181</v>
      </c>
      <c r="C113" s="79">
        <v>100000</v>
      </c>
      <c r="D113" s="74" t="s">
        <v>13</v>
      </c>
      <c r="E113" s="75" t="s">
        <v>13</v>
      </c>
      <c r="F113" s="74" t="s">
        <v>13</v>
      </c>
      <c r="G113" s="74" t="s">
        <v>13</v>
      </c>
      <c r="H113" s="75" t="s">
        <v>13</v>
      </c>
      <c r="I113" s="79">
        <v>100000</v>
      </c>
      <c r="J113" s="74" t="s">
        <v>13</v>
      </c>
      <c r="K113" s="75" t="s">
        <v>13</v>
      </c>
    </row>
    <row r="114" spans="1:11" ht="12" customHeight="1" thickBot="1">
      <c r="A114" s="46"/>
      <c r="B114" s="199"/>
      <c r="C114" s="190"/>
      <c r="D114" s="191" t="s">
        <v>13</v>
      </c>
      <c r="E114" s="192" t="s">
        <v>13</v>
      </c>
      <c r="F114" s="191" t="s">
        <v>13</v>
      </c>
      <c r="G114" s="191" t="s">
        <v>13</v>
      </c>
      <c r="H114" s="192" t="s">
        <v>13</v>
      </c>
      <c r="I114" s="190"/>
      <c r="J114" s="191" t="s">
        <v>13</v>
      </c>
      <c r="K114" s="192" t="s">
        <v>13</v>
      </c>
    </row>
    <row r="115" spans="1:11" ht="64.5" customHeight="1" thickBot="1" thickTop="1">
      <c r="A115" s="117"/>
      <c r="B115" s="118" t="s">
        <v>88</v>
      </c>
      <c r="C115" s="119">
        <f>C13+C23+C38+C42+C48+C53+C79+C82+C86</f>
        <v>1989875474</v>
      </c>
      <c r="D115" s="119">
        <f>D13+D23+D38+D42+D48+D53+D79+D82+D86</f>
        <v>1534114415</v>
      </c>
      <c r="E115" s="120">
        <f>D115*100/C115</f>
        <v>77.09600098322535</v>
      </c>
      <c r="F115" s="119">
        <f>F13+F23+F38+F42+F48+F53+F79+F86</f>
        <v>1527562025</v>
      </c>
      <c r="G115" s="119">
        <f>G13+G23+G38+G42+G48+G53+G79+G86</f>
        <v>1170196419</v>
      </c>
      <c r="H115" s="120">
        <f>G115*100/F115</f>
        <v>76.60549292589282</v>
      </c>
      <c r="I115" s="119">
        <f>I23+I38+I48+I53+I82+I86</f>
        <v>462313449</v>
      </c>
      <c r="J115" s="119">
        <f>J23+J38+J48+J53+J82+J86</f>
        <v>363917996</v>
      </c>
      <c r="K115" s="120">
        <f>J115*100/I115</f>
        <v>78.7167227748116</v>
      </c>
    </row>
    <row r="116" spans="1:11" ht="29.25" customHeight="1" thickTop="1">
      <c r="A116" s="46"/>
      <c r="B116" s="52"/>
      <c r="C116" s="79"/>
      <c r="D116" s="195"/>
      <c r="E116" s="75"/>
      <c r="F116" s="195"/>
      <c r="G116" s="195"/>
      <c r="H116" s="75"/>
      <c r="I116" s="196"/>
      <c r="J116" s="195"/>
      <c r="K116" s="75"/>
    </row>
    <row r="117" spans="1:11" ht="29.25" customHeight="1">
      <c r="A117" s="115" t="s">
        <v>85</v>
      </c>
      <c r="B117" s="116" t="s">
        <v>101</v>
      </c>
      <c r="C117" s="193"/>
      <c r="D117" s="194"/>
      <c r="E117" s="66"/>
      <c r="F117" s="193"/>
      <c r="G117" s="193"/>
      <c r="H117" s="66"/>
      <c r="I117" s="193"/>
      <c r="J117" s="193"/>
      <c r="K117" s="66"/>
    </row>
    <row r="118" spans="1:11" ht="29.25" customHeight="1">
      <c r="A118" s="121"/>
      <c r="B118" s="122" t="s">
        <v>102</v>
      </c>
      <c r="C118" s="167">
        <f>C120+C126+C130+C132+C134+C136+C137+C138+C140+C141+C142+C143+C145+C146+C148+C150+C152+C154+C155+C156+C157+C159+C160+C163+C164</f>
        <v>67258335</v>
      </c>
      <c r="D118" s="167">
        <f>D120+D126+D132+D136+D137+D138+D140+D142+D143+D146+D148+D150+D152+D154+D155+D156+D157+D159+D164</f>
        <v>42759518</v>
      </c>
      <c r="E118" s="168">
        <f>D118*100/C118</f>
        <v>63.57504686965564</v>
      </c>
      <c r="F118" s="167">
        <f>F120+F126+F134+F136+F137+F138+F140+F142+F143+F145+F148+F152+F154+F157+F163</f>
        <v>49866149</v>
      </c>
      <c r="G118" s="167">
        <f>G120+G126+G136+G137+G138+G140+G142+G143+G148+G152+G154+G157</f>
        <v>38976370</v>
      </c>
      <c r="H118" s="168">
        <f>G118*100/F118</f>
        <v>78.16198118687689</v>
      </c>
      <c r="I118" s="167">
        <f>I130+I132+I138+I141+I146+I150+I155+I156+I160+I164+I159</f>
        <v>17392186</v>
      </c>
      <c r="J118" s="167">
        <f>J132+J146+J150+J155+J156+J159+J164</f>
        <v>3783148</v>
      </c>
      <c r="K118" s="168">
        <f>J118*100/I118</f>
        <v>21.751998282447072</v>
      </c>
    </row>
    <row r="119" spans="1:11" ht="36" customHeight="1">
      <c r="A119" s="123"/>
      <c r="B119" s="148" t="s">
        <v>168</v>
      </c>
      <c r="C119" s="87"/>
      <c r="D119" s="87"/>
      <c r="E119" s="88"/>
      <c r="F119" s="87"/>
      <c r="G119" s="87"/>
      <c r="H119" s="88"/>
      <c r="I119" s="87"/>
      <c r="J119" s="87"/>
      <c r="K119" s="88"/>
    </row>
    <row r="120" spans="1:11" ht="25.5" customHeight="1">
      <c r="A120" s="115"/>
      <c r="B120" s="173" t="s">
        <v>169</v>
      </c>
      <c r="C120" s="79">
        <f>C123</f>
        <v>14266099</v>
      </c>
      <c r="D120" s="79">
        <f>D121+D123</f>
        <v>16286039</v>
      </c>
      <c r="E120" s="80">
        <f>D120*100/C120</f>
        <v>114.15902132741404</v>
      </c>
      <c r="F120" s="79">
        <f>F123</f>
        <v>14266099</v>
      </c>
      <c r="G120" s="79">
        <f>G121+G123</f>
        <v>16286039</v>
      </c>
      <c r="H120" s="80">
        <f>G120*100/F120</f>
        <v>114.15902132741404</v>
      </c>
      <c r="I120" s="74" t="s">
        <v>13</v>
      </c>
      <c r="J120" s="74" t="s">
        <v>13</v>
      </c>
      <c r="K120" s="75" t="s">
        <v>13</v>
      </c>
    </row>
    <row r="121" spans="1:11" ht="40.5" customHeight="1">
      <c r="A121" s="115"/>
      <c r="B121" s="116" t="s">
        <v>170</v>
      </c>
      <c r="C121" s="74" t="s">
        <v>13</v>
      </c>
      <c r="D121" s="79">
        <v>234877</v>
      </c>
      <c r="E121" s="75" t="s">
        <v>13</v>
      </c>
      <c r="F121" s="74" t="s">
        <v>13</v>
      </c>
      <c r="G121" s="79">
        <v>234877</v>
      </c>
      <c r="H121" s="75" t="s">
        <v>13</v>
      </c>
      <c r="I121" s="74" t="s">
        <v>13</v>
      </c>
      <c r="J121" s="74" t="s">
        <v>13</v>
      </c>
      <c r="K121" s="75" t="s">
        <v>13</v>
      </c>
    </row>
    <row r="122" spans="1:11" ht="28.5" customHeight="1">
      <c r="A122" s="115"/>
      <c r="B122" s="116" t="s">
        <v>171</v>
      </c>
      <c r="C122" s="74" t="s">
        <v>13</v>
      </c>
      <c r="D122" s="79">
        <v>234877</v>
      </c>
      <c r="E122" s="75" t="s">
        <v>13</v>
      </c>
      <c r="F122" s="74" t="s">
        <v>13</v>
      </c>
      <c r="G122" s="79">
        <v>234877</v>
      </c>
      <c r="H122" s="75" t="s">
        <v>13</v>
      </c>
      <c r="I122" s="74" t="s">
        <v>13</v>
      </c>
      <c r="J122" s="74" t="s">
        <v>13</v>
      </c>
      <c r="K122" s="75" t="s">
        <v>13</v>
      </c>
    </row>
    <row r="123" spans="1:11" ht="31.5" customHeight="1">
      <c r="A123" s="115"/>
      <c r="B123" s="116" t="s">
        <v>172</v>
      </c>
      <c r="C123" s="79">
        <v>14266099</v>
      </c>
      <c r="D123" s="79">
        <v>16051162</v>
      </c>
      <c r="E123" s="80">
        <f>D123*100/C123</f>
        <v>112.51262170548515</v>
      </c>
      <c r="F123" s="79">
        <v>14266099</v>
      </c>
      <c r="G123" s="79">
        <v>16051162</v>
      </c>
      <c r="H123" s="80">
        <f>G123*100/F123</f>
        <v>112.51262170548515</v>
      </c>
      <c r="I123" s="74" t="s">
        <v>13</v>
      </c>
      <c r="J123" s="74" t="s">
        <v>13</v>
      </c>
      <c r="K123" s="75" t="s">
        <v>13</v>
      </c>
    </row>
    <row r="124" spans="1:11" ht="27" customHeight="1">
      <c r="A124" s="115"/>
      <c r="B124" s="116" t="s">
        <v>171</v>
      </c>
      <c r="C124" s="74" t="s">
        <v>13</v>
      </c>
      <c r="D124" s="79">
        <v>92041</v>
      </c>
      <c r="E124" s="75" t="s">
        <v>13</v>
      </c>
      <c r="F124" s="74" t="s">
        <v>13</v>
      </c>
      <c r="G124" s="79">
        <v>92041</v>
      </c>
      <c r="H124" s="75" t="s">
        <v>13</v>
      </c>
      <c r="I124" s="74" t="s">
        <v>13</v>
      </c>
      <c r="J124" s="74" t="s">
        <v>13</v>
      </c>
      <c r="K124" s="75" t="s">
        <v>13</v>
      </c>
    </row>
    <row r="125" spans="1:11" ht="42" customHeight="1">
      <c r="A125" s="115"/>
      <c r="B125" s="52" t="s">
        <v>167</v>
      </c>
      <c r="C125" s="79"/>
      <c r="D125" s="79"/>
      <c r="E125" s="80"/>
      <c r="F125" s="79"/>
      <c r="G125" s="79"/>
      <c r="H125" s="80"/>
      <c r="I125" s="74"/>
      <c r="J125" s="74"/>
      <c r="K125" s="75"/>
    </row>
    <row r="126" spans="1:11" ht="30" customHeight="1">
      <c r="A126" s="115"/>
      <c r="B126" s="52" t="s">
        <v>166</v>
      </c>
      <c r="C126" s="79">
        <v>178425</v>
      </c>
      <c r="D126" s="79">
        <v>178425</v>
      </c>
      <c r="E126" s="80">
        <f>D126*100/C126</f>
        <v>100</v>
      </c>
      <c r="F126" s="79">
        <v>178425</v>
      </c>
      <c r="G126" s="79">
        <v>178425</v>
      </c>
      <c r="H126" s="80">
        <f>G126*100/F126</f>
        <v>100</v>
      </c>
      <c r="I126" s="104" t="s">
        <v>13</v>
      </c>
      <c r="J126" s="74" t="s">
        <v>13</v>
      </c>
      <c r="K126" s="75" t="s">
        <v>13</v>
      </c>
    </row>
    <row r="127" spans="1:11" ht="36" customHeight="1">
      <c r="A127" s="115"/>
      <c r="B127" s="52" t="s">
        <v>165</v>
      </c>
      <c r="C127" s="74"/>
      <c r="D127" s="79"/>
      <c r="E127" s="75"/>
      <c r="F127" s="104"/>
      <c r="G127" s="79"/>
      <c r="H127" s="75"/>
      <c r="I127" s="104"/>
      <c r="J127" s="79"/>
      <c r="K127" s="75"/>
    </row>
    <row r="128" spans="1:11" ht="31.5" customHeight="1">
      <c r="A128" s="115"/>
      <c r="B128" s="52" t="s">
        <v>164</v>
      </c>
      <c r="C128" s="74" t="s">
        <v>13</v>
      </c>
      <c r="D128" s="74" t="s">
        <v>13</v>
      </c>
      <c r="E128" s="75" t="s">
        <v>13</v>
      </c>
      <c r="F128" s="104" t="s">
        <v>13</v>
      </c>
      <c r="G128" s="74" t="s">
        <v>13</v>
      </c>
      <c r="H128" s="75" t="s">
        <v>13</v>
      </c>
      <c r="I128" s="104" t="s">
        <v>13</v>
      </c>
      <c r="J128" s="74" t="s">
        <v>13</v>
      </c>
      <c r="K128" s="75" t="s">
        <v>13</v>
      </c>
    </row>
    <row r="129" spans="1:11" ht="36" customHeight="1">
      <c r="A129" s="115"/>
      <c r="B129" s="52" t="s">
        <v>163</v>
      </c>
      <c r="C129" s="79"/>
      <c r="D129" s="74"/>
      <c r="E129" s="75"/>
      <c r="F129" s="89"/>
      <c r="G129" s="74"/>
      <c r="H129" s="75"/>
      <c r="I129" s="104"/>
      <c r="J129" s="74"/>
      <c r="K129" s="75"/>
    </row>
    <row r="130" spans="1:11" ht="33" customHeight="1">
      <c r="A130" s="115"/>
      <c r="B130" s="52" t="s">
        <v>162</v>
      </c>
      <c r="C130" s="79">
        <v>7477991</v>
      </c>
      <c r="D130" s="74" t="s">
        <v>13</v>
      </c>
      <c r="E130" s="75" t="s">
        <v>13</v>
      </c>
      <c r="F130" s="104" t="s">
        <v>13</v>
      </c>
      <c r="G130" s="74" t="s">
        <v>13</v>
      </c>
      <c r="H130" s="75" t="s">
        <v>13</v>
      </c>
      <c r="I130" s="79">
        <v>7477991</v>
      </c>
      <c r="J130" s="74" t="s">
        <v>13</v>
      </c>
      <c r="K130" s="75" t="s">
        <v>13</v>
      </c>
    </row>
    <row r="131" spans="1:11" ht="36" customHeight="1">
      <c r="A131" s="46"/>
      <c r="B131" s="47" t="s">
        <v>161</v>
      </c>
      <c r="C131" s="79"/>
      <c r="D131" s="74"/>
      <c r="E131" s="75"/>
      <c r="F131" s="104"/>
      <c r="G131" s="74"/>
      <c r="H131" s="75"/>
      <c r="I131" s="89"/>
      <c r="J131" s="74"/>
      <c r="K131" s="75"/>
    </row>
    <row r="132" spans="1:11" ht="30" customHeight="1">
      <c r="A132" s="46"/>
      <c r="B132" s="52" t="s">
        <v>160</v>
      </c>
      <c r="C132" s="79">
        <v>1970082</v>
      </c>
      <c r="D132" s="79">
        <v>1316061</v>
      </c>
      <c r="E132" s="80">
        <f>D132*100/C132</f>
        <v>66.8023462982759</v>
      </c>
      <c r="F132" s="104" t="s">
        <v>13</v>
      </c>
      <c r="G132" s="74" t="s">
        <v>13</v>
      </c>
      <c r="H132" s="75" t="s">
        <v>13</v>
      </c>
      <c r="I132" s="89">
        <v>1970082</v>
      </c>
      <c r="J132" s="79">
        <v>1316061</v>
      </c>
      <c r="K132" s="80">
        <f>J132*100/I132</f>
        <v>66.8023462982759</v>
      </c>
    </row>
    <row r="133" spans="1:11" ht="30" customHeight="1">
      <c r="A133" s="115"/>
      <c r="B133" s="52" t="s">
        <v>158</v>
      </c>
      <c r="C133" s="79"/>
      <c r="D133" s="74"/>
      <c r="E133" s="75"/>
      <c r="F133" s="104"/>
      <c r="G133" s="74"/>
      <c r="H133" s="75"/>
      <c r="I133" s="89"/>
      <c r="J133" s="74"/>
      <c r="K133" s="75"/>
    </row>
    <row r="134" spans="1:11" ht="30" customHeight="1">
      <c r="A134" s="115"/>
      <c r="B134" s="52" t="s">
        <v>159</v>
      </c>
      <c r="C134" s="79">
        <v>4875</v>
      </c>
      <c r="D134" s="74" t="s">
        <v>13</v>
      </c>
      <c r="E134" s="75" t="s">
        <v>13</v>
      </c>
      <c r="F134" s="79">
        <v>4875</v>
      </c>
      <c r="G134" s="74" t="s">
        <v>13</v>
      </c>
      <c r="H134" s="75" t="s">
        <v>13</v>
      </c>
      <c r="I134" s="74" t="s">
        <v>13</v>
      </c>
      <c r="J134" s="74" t="s">
        <v>13</v>
      </c>
      <c r="K134" s="75" t="s">
        <v>13</v>
      </c>
    </row>
    <row r="135" spans="1:11" ht="36" customHeight="1">
      <c r="A135" s="115"/>
      <c r="B135" s="52" t="s">
        <v>157</v>
      </c>
      <c r="C135" s="79"/>
      <c r="D135" s="74"/>
      <c r="E135" s="75"/>
      <c r="F135" s="79"/>
      <c r="G135" s="74"/>
      <c r="H135" s="75"/>
      <c r="I135" s="104"/>
      <c r="J135" s="74"/>
      <c r="K135" s="75"/>
    </row>
    <row r="136" spans="1:11" ht="31.5" customHeight="1">
      <c r="A136" s="178"/>
      <c r="B136" s="52" t="s">
        <v>156</v>
      </c>
      <c r="C136" s="79">
        <v>62660</v>
      </c>
      <c r="D136" s="79">
        <v>22350</v>
      </c>
      <c r="E136" s="80">
        <f>D136*100/C136</f>
        <v>35.668688158314716</v>
      </c>
      <c r="F136" s="79">
        <v>62660</v>
      </c>
      <c r="G136" s="79">
        <v>22350</v>
      </c>
      <c r="H136" s="80">
        <f>G136*100/F136</f>
        <v>35.668688158314716</v>
      </c>
      <c r="I136" s="106" t="s">
        <v>13</v>
      </c>
      <c r="J136" s="74" t="s">
        <v>13</v>
      </c>
      <c r="K136" s="75" t="s">
        <v>13</v>
      </c>
    </row>
    <row r="137" spans="1:11" ht="42" customHeight="1">
      <c r="A137" s="115"/>
      <c r="B137" s="179" t="s">
        <v>155</v>
      </c>
      <c r="C137" s="163">
        <v>3006545</v>
      </c>
      <c r="D137" s="163">
        <v>3366049</v>
      </c>
      <c r="E137" s="183">
        <f>D137*100/C137</f>
        <v>111.95737965006344</v>
      </c>
      <c r="F137" s="163">
        <v>3006545</v>
      </c>
      <c r="G137" s="163">
        <v>3366049</v>
      </c>
      <c r="H137" s="183">
        <f>G137*100/F137</f>
        <v>111.95737965006344</v>
      </c>
      <c r="I137" s="164"/>
      <c r="J137" s="74" t="s">
        <v>13</v>
      </c>
      <c r="K137" s="75" t="s">
        <v>13</v>
      </c>
    </row>
    <row r="138" spans="1:11" ht="40.5" customHeight="1">
      <c r="A138" s="162"/>
      <c r="B138" s="179" t="s">
        <v>154</v>
      </c>
      <c r="C138" s="163">
        <v>150692</v>
      </c>
      <c r="D138" s="163">
        <v>24666</v>
      </c>
      <c r="E138" s="183">
        <f>D138*100/C138</f>
        <v>16.368486714623206</v>
      </c>
      <c r="F138" s="184">
        <v>134125</v>
      </c>
      <c r="G138" s="163">
        <v>24666</v>
      </c>
      <c r="H138" s="183">
        <f>G138*100/F138</f>
        <v>18.390307548928238</v>
      </c>
      <c r="I138" s="184">
        <v>16567</v>
      </c>
      <c r="J138" s="74" t="s">
        <v>13</v>
      </c>
      <c r="K138" s="75" t="s">
        <v>13</v>
      </c>
    </row>
    <row r="139" spans="1:11" ht="40.5" customHeight="1">
      <c r="A139" s="115"/>
      <c r="B139" s="52" t="s">
        <v>111</v>
      </c>
      <c r="C139" s="163"/>
      <c r="D139" s="74"/>
      <c r="E139" s="75"/>
      <c r="F139" s="164"/>
      <c r="G139" s="74"/>
      <c r="H139" s="75"/>
      <c r="I139" s="164"/>
      <c r="J139" s="74"/>
      <c r="K139" s="75"/>
    </row>
    <row r="140" spans="1:11" ht="31.5" customHeight="1">
      <c r="A140" s="162"/>
      <c r="B140" s="179" t="s">
        <v>153</v>
      </c>
      <c r="C140" s="163">
        <v>10394101</v>
      </c>
      <c r="D140" s="79">
        <v>8893880</v>
      </c>
      <c r="E140" s="80">
        <f>D140*100/C140</f>
        <v>85.56661129230898</v>
      </c>
      <c r="F140" s="163">
        <v>10394101</v>
      </c>
      <c r="G140" s="79">
        <v>8893880</v>
      </c>
      <c r="H140" s="183">
        <f>G140*100/F140</f>
        <v>85.56661129230898</v>
      </c>
      <c r="I140" s="74" t="s">
        <v>13</v>
      </c>
      <c r="J140" s="74" t="s">
        <v>13</v>
      </c>
      <c r="K140" s="75" t="s">
        <v>13</v>
      </c>
    </row>
    <row r="141" spans="1:11" ht="46.5" customHeight="1">
      <c r="A141" s="162"/>
      <c r="B141" s="179" t="s">
        <v>112</v>
      </c>
      <c r="C141" s="163">
        <v>3992542</v>
      </c>
      <c r="D141" s="177" t="s">
        <v>13</v>
      </c>
      <c r="E141" s="187" t="s">
        <v>13</v>
      </c>
      <c r="F141" s="177" t="s">
        <v>13</v>
      </c>
      <c r="G141" s="177" t="s">
        <v>13</v>
      </c>
      <c r="H141" s="187" t="s">
        <v>13</v>
      </c>
      <c r="I141" s="163">
        <v>3992542</v>
      </c>
      <c r="J141" s="177" t="s">
        <v>13</v>
      </c>
      <c r="K141" s="187" t="s">
        <v>13</v>
      </c>
    </row>
    <row r="142" spans="1:11" ht="40.5" customHeight="1">
      <c r="A142" s="115"/>
      <c r="B142" s="52" t="s">
        <v>113</v>
      </c>
      <c r="C142" s="163">
        <v>382105</v>
      </c>
      <c r="D142" s="163">
        <v>382105</v>
      </c>
      <c r="E142" s="183">
        <f>D142*100/C142</f>
        <v>100</v>
      </c>
      <c r="F142" s="163">
        <v>382105</v>
      </c>
      <c r="G142" s="163">
        <v>382105</v>
      </c>
      <c r="H142" s="183">
        <f>G142*100/F142</f>
        <v>100</v>
      </c>
      <c r="I142" s="74" t="s">
        <v>13</v>
      </c>
      <c r="J142" s="74" t="s">
        <v>13</v>
      </c>
      <c r="K142" s="75" t="s">
        <v>13</v>
      </c>
    </row>
    <row r="143" spans="1:11" ht="40.5" customHeight="1">
      <c r="A143" s="115"/>
      <c r="B143" s="52" t="s">
        <v>114</v>
      </c>
      <c r="C143" s="163">
        <v>626438</v>
      </c>
      <c r="D143" s="163">
        <v>610142</v>
      </c>
      <c r="E143" s="183">
        <f>D143*100/C143</f>
        <v>97.39862524304081</v>
      </c>
      <c r="F143" s="163">
        <v>626438</v>
      </c>
      <c r="G143" s="163">
        <v>610142</v>
      </c>
      <c r="H143" s="183">
        <f>G143*100/F143</f>
        <v>97.39862524304081</v>
      </c>
      <c r="I143" s="74" t="s">
        <v>13</v>
      </c>
      <c r="J143" s="74" t="s">
        <v>13</v>
      </c>
      <c r="K143" s="75" t="s">
        <v>13</v>
      </c>
    </row>
    <row r="144" spans="1:11" ht="40.5" customHeight="1">
      <c r="A144" s="162"/>
      <c r="B144" s="52" t="s">
        <v>115</v>
      </c>
      <c r="C144" s="163"/>
      <c r="D144" s="74"/>
      <c r="E144" s="75"/>
      <c r="F144" s="163"/>
      <c r="G144" s="74"/>
      <c r="H144" s="75"/>
      <c r="I144" s="164"/>
      <c r="J144" s="74"/>
      <c r="K144" s="75"/>
    </row>
    <row r="145" spans="1:11" ht="30" customHeight="1">
      <c r="A145" s="162"/>
      <c r="B145" s="52" t="s">
        <v>152</v>
      </c>
      <c r="C145" s="163">
        <v>197164</v>
      </c>
      <c r="D145" s="74" t="s">
        <v>13</v>
      </c>
      <c r="E145" s="75" t="s">
        <v>13</v>
      </c>
      <c r="F145" s="163">
        <v>197164</v>
      </c>
      <c r="G145" s="74" t="s">
        <v>13</v>
      </c>
      <c r="H145" s="75" t="s">
        <v>13</v>
      </c>
      <c r="I145" s="74" t="s">
        <v>13</v>
      </c>
      <c r="J145" s="74" t="s">
        <v>13</v>
      </c>
      <c r="K145" s="75" t="s">
        <v>13</v>
      </c>
    </row>
    <row r="146" spans="1:11" ht="40.5" customHeight="1">
      <c r="A146" s="115"/>
      <c r="B146" s="52" t="s">
        <v>116</v>
      </c>
      <c r="C146" s="79">
        <v>4874</v>
      </c>
      <c r="D146" s="79">
        <v>1193</v>
      </c>
      <c r="E146" s="80">
        <f>D146*100/C146</f>
        <v>24.476815757078374</v>
      </c>
      <c r="F146" s="177" t="s">
        <v>13</v>
      </c>
      <c r="G146" s="74" t="s">
        <v>13</v>
      </c>
      <c r="H146" s="75" t="s">
        <v>13</v>
      </c>
      <c r="I146" s="79">
        <v>4874</v>
      </c>
      <c r="J146" s="79">
        <v>1193</v>
      </c>
      <c r="K146" s="80">
        <f>J146*100/I146</f>
        <v>24.476815757078374</v>
      </c>
    </row>
    <row r="147" spans="1:11" ht="42" customHeight="1">
      <c r="A147" s="162"/>
      <c r="B147" s="52" t="s">
        <v>117</v>
      </c>
      <c r="C147" s="163"/>
      <c r="D147" s="74"/>
      <c r="E147" s="75"/>
      <c r="F147" s="164"/>
      <c r="G147" s="74"/>
      <c r="H147" s="75"/>
      <c r="I147" s="184"/>
      <c r="J147" s="74"/>
      <c r="K147" s="75"/>
    </row>
    <row r="148" spans="1:11" ht="28.5" customHeight="1">
      <c r="A148" s="162"/>
      <c r="B148" s="52" t="s">
        <v>151</v>
      </c>
      <c r="C148" s="163">
        <v>72309</v>
      </c>
      <c r="D148" s="79">
        <v>57770</v>
      </c>
      <c r="E148" s="80">
        <f>D148*100/C148</f>
        <v>79.89323597339197</v>
      </c>
      <c r="F148" s="163">
        <v>72309</v>
      </c>
      <c r="G148" s="79">
        <v>57770</v>
      </c>
      <c r="H148" s="80">
        <f>G148*100/F148</f>
        <v>79.89323597339197</v>
      </c>
      <c r="I148" s="177" t="s">
        <v>13</v>
      </c>
      <c r="J148" s="74" t="s">
        <v>13</v>
      </c>
      <c r="K148" s="75" t="s">
        <v>13</v>
      </c>
    </row>
    <row r="149" spans="1:11" ht="34.5" customHeight="1">
      <c r="A149" s="162"/>
      <c r="B149" s="52" t="s">
        <v>118</v>
      </c>
      <c r="C149" s="163"/>
      <c r="D149" s="74"/>
      <c r="E149" s="181"/>
      <c r="F149" s="184"/>
      <c r="G149" s="74"/>
      <c r="H149" s="75"/>
      <c r="I149" s="164"/>
      <c r="J149" s="74"/>
      <c r="K149" s="75"/>
    </row>
    <row r="150" spans="1:11" ht="31.5" customHeight="1">
      <c r="A150" s="162"/>
      <c r="B150" s="52" t="s">
        <v>130</v>
      </c>
      <c r="C150" s="163">
        <v>76000</v>
      </c>
      <c r="D150" s="163">
        <v>14420</v>
      </c>
      <c r="E150" s="185">
        <f>D150*100/C150</f>
        <v>18.973684210526315</v>
      </c>
      <c r="F150" s="172" t="s">
        <v>13</v>
      </c>
      <c r="G150" s="74" t="s">
        <v>13</v>
      </c>
      <c r="H150" s="75" t="s">
        <v>13</v>
      </c>
      <c r="I150" s="164">
        <v>76000</v>
      </c>
      <c r="J150" s="163">
        <v>14420</v>
      </c>
      <c r="K150" s="183">
        <f>J150*100/I150</f>
        <v>18.973684210526315</v>
      </c>
    </row>
    <row r="151" spans="1:11" ht="36" customHeight="1">
      <c r="A151" s="162"/>
      <c r="B151" s="52" t="s">
        <v>149</v>
      </c>
      <c r="C151" s="163"/>
      <c r="D151" s="74"/>
      <c r="E151" s="186"/>
      <c r="F151" s="184"/>
      <c r="G151" s="74"/>
      <c r="H151" s="75"/>
      <c r="I151" s="164"/>
      <c r="J151" s="74"/>
      <c r="K151" s="75"/>
    </row>
    <row r="152" spans="1:11" ht="24" customHeight="1">
      <c r="A152" s="162"/>
      <c r="B152" s="52" t="s">
        <v>150</v>
      </c>
      <c r="C152" s="163">
        <v>18613879</v>
      </c>
      <c r="D152" s="79">
        <v>9081913</v>
      </c>
      <c r="E152" s="80">
        <f>D152*100/C152</f>
        <v>48.79108218120468</v>
      </c>
      <c r="F152" s="163">
        <v>18613879</v>
      </c>
      <c r="G152" s="79">
        <v>9081913</v>
      </c>
      <c r="H152" s="80">
        <f>G152*100/F152</f>
        <v>48.79108218120468</v>
      </c>
      <c r="I152" s="176" t="s">
        <v>13</v>
      </c>
      <c r="J152" s="74" t="s">
        <v>13</v>
      </c>
      <c r="K152" s="75" t="s">
        <v>13</v>
      </c>
    </row>
    <row r="153" spans="1:11" ht="34.5" customHeight="1">
      <c r="A153" s="162"/>
      <c r="B153" s="52" t="s">
        <v>119</v>
      </c>
      <c r="C153" s="163"/>
      <c r="D153" s="74"/>
      <c r="E153" s="186"/>
      <c r="F153" s="184"/>
      <c r="G153" s="74"/>
      <c r="H153" s="75"/>
      <c r="I153" s="176"/>
      <c r="J153" s="74"/>
      <c r="K153" s="75"/>
    </row>
    <row r="154" spans="1:11" ht="24" customHeight="1">
      <c r="A154" s="162"/>
      <c r="B154" s="52" t="s">
        <v>131</v>
      </c>
      <c r="C154" s="163">
        <v>70094</v>
      </c>
      <c r="D154" s="79">
        <v>65420</v>
      </c>
      <c r="E154" s="186">
        <f>D154*100/C154</f>
        <v>93.33181156732388</v>
      </c>
      <c r="F154" s="184">
        <v>70094</v>
      </c>
      <c r="G154" s="79">
        <v>65420</v>
      </c>
      <c r="H154" s="80">
        <f>G154*100/F154</f>
        <v>93.33181156732388</v>
      </c>
      <c r="I154" s="176" t="s">
        <v>13</v>
      </c>
      <c r="J154" s="74" t="s">
        <v>13</v>
      </c>
      <c r="K154" s="75" t="s">
        <v>13</v>
      </c>
    </row>
    <row r="155" spans="1:11" ht="37.5" customHeight="1">
      <c r="A155" s="162"/>
      <c r="B155" s="52" t="s">
        <v>120</v>
      </c>
      <c r="C155" s="79">
        <v>1301600</v>
      </c>
      <c r="D155" s="79">
        <v>1301600</v>
      </c>
      <c r="E155" s="186">
        <f>D155*100/C155</f>
        <v>100</v>
      </c>
      <c r="F155" s="172" t="s">
        <v>13</v>
      </c>
      <c r="G155" s="74" t="s">
        <v>13</v>
      </c>
      <c r="H155" s="75" t="s">
        <v>13</v>
      </c>
      <c r="I155" s="89">
        <v>1301600</v>
      </c>
      <c r="J155" s="79">
        <v>1301600</v>
      </c>
      <c r="K155" s="80">
        <f>J155*100/I155</f>
        <v>100</v>
      </c>
    </row>
    <row r="156" spans="1:11" ht="40.5" customHeight="1">
      <c r="A156" s="162"/>
      <c r="B156" s="52" t="s">
        <v>121</v>
      </c>
      <c r="C156" s="79">
        <v>711450</v>
      </c>
      <c r="D156" s="79">
        <v>711450</v>
      </c>
      <c r="E156" s="186">
        <f>D156*100/C156</f>
        <v>100</v>
      </c>
      <c r="F156" s="172" t="s">
        <v>13</v>
      </c>
      <c r="G156" s="74" t="s">
        <v>13</v>
      </c>
      <c r="H156" s="75" t="s">
        <v>13</v>
      </c>
      <c r="I156" s="89">
        <v>711450</v>
      </c>
      <c r="J156" s="79">
        <v>711450</v>
      </c>
      <c r="K156" s="80">
        <f>J156*100/I156</f>
        <v>100</v>
      </c>
    </row>
    <row r="157" spans="1:11" ht="37.5" customHeight="1">
      <c r="A157" s="162"/>
      <c r="B157" s="180" t="s">
        <v>148</v>
      </c>
      <c r="C157" s="79">
        <v>7800</v>
      </c>
      <c r="D157" s="79">
        <v>7611</v>
      </c>
      <c r="E157" s="186">
        <f>D157*100/C157</f>
        <v>97.57692307692308</v>
      </c>
      <c r="F157" s="182">
        <v>7800</v>
      </c>
      <c r="G157" s="79">
        <v>7611</v>
      </c>
      <c r="H157" s="80">
        <f>G157*100/F157</f>
        <v>97.57692307692308</v>
      </c>
      <c r="I157" s="176" t="s">
        <v>13</v>
      </c>
      <c r="J157" s="74" t="s">
        <v>13</v>
      </c>
      <c r="K157" s="75" t="s">
        <v>13</v>
      </c>
    </row>
    <row r="158" spans="1:11" ht="37.5" customHeight="1">
      <c r="A158" s="162"/>
      <c r="B158" s="179" t="s">
        <v>125</v>
      </c>
      <c r="C158" s="163"/>
      <c r="D158" s="74"/>
      <c r="E158" s="181"/>
      <c r="F158" s="182"/>
      <c r="G158" s="79"/>
      <c r="H158" s="75"/>
      <c r="I158" s="164"/>
      <c r="J158" s="74"/>
      <c r="K158" s="75"/>
    </row>
    <row r="159" spans="1:11" ht="25.5" customHeight="1">
      <c r="A159" s="162"/>
      <c r="B159" s="180" t="s">
        <v>124</v>
      </c>
      <c r="C159" s="79">
        <v>79224</v>
      </c>
      <c r="D159" s="79">
        <v>49970</v>
      </c>
      <c r="E159" s="186">
        <f>D159*100/C159</f>
        <v>63.07432091285469</v>
      </c>
      <c r="F159" s="172" t="s">
        <v>13</v>
      </c>
      <c r="G159" s="74" t="s">
        <v>13</v>
      </c>
      <c r="H159" s="75" t="s">
        <v>13</v>
      </c>
      <c r="I159" s="89">
        <v>79224</v>
      </c>
      <c r="J159" s="79">
        <v>49970</v>
      </c>
      <c r="K159" s="80">
        <f>J159*100/I159</f>
        <v>63.07432091285469</v>
      </c>
    </row>
    <row r="160" spans="1:11" ht="42" customHeight="1">
      <c r="A160" s="162"/>
      <c r="B160" s="179" t="s">
        <v>133</v>
      </c>
      <c r="C160" s="79">
        <v>1260000</v>
      </c>
      <c r="D160" s="74" t="s">
        <v>13</v>
      </c>
      <c r="E160" s="75" t="s">
        <v>13</v>
      </c>
      <c r="F160" s="177" t="s">
        <v>13</v>
      </c>
      <c r="G160" s="74" t="s">
        <v>13</v>
      </c>
      <c r="H160" s="75" t="s">
        <v>13</v>
      </c>
      <c r="I160" s="79">
        <v>1260000</v>
      </c>
      <c r="J160" s="74" t="s">
        <v>13</v>
      </c>
      <c r="K160" s="75" t="s">
        <v>13</v>
      </c>
    </row>
    <row r="161" spans="1:11" ht="31.5" customHeight="1">
      <c r="A161" s="162"/>
      <c r="B161" s="52" t="s">
        <v>134</v>
      </c>
      <c r="C161" s="79"/>
      <c r="D161" s="79"/>
      <c r="E161" s="75"/>
      <c r="F161" s="176"/>
      <c r="G161" s="74"/>
      <c r="H161" s="75"/>
      <c r="I161" s="104"/>
      <c r="J161" s="79"/>
      <c r="K161" s="75"/>
    </row>
    <row r="162" spans="1:11" ht="25.5" customHeight="1">
      <c r="A162" s="162"/>
      <c r="B162" s="52" t="s">
        <v>146</v>
      </c>
      <c r="C162" s="79"/>
      <c r="D162" s="79"/>
      <c r="E162" s="75"/>
      <c r="F162" s="176"/>
      <c r="G162" s="74"/>
      <c r="H162" s="75"/>
      <c r="I162" s="104"/>
      <c r="J162" s="79"/>
      <c r="K162" s="75"/>
    </row>
    <row r="163" spans="1:11" ht="24" customHeight="1">
      <c r="A163" s="162"/>
      <c r="B163" s="52" t="s">
        <v>147</v>
      </c>
      <c r="C163" s="163">
        <v>1849530</v>
      </c>
      <c r="D163" s="74" t="s">
        <v>13</v>
      </c>
      <c r="E163" s="75" t="s">
        <v>13</v>
      </c>
      <c r="F163" s="163">
        <v>1849530</v>
      </c>
      <c r="G163" s="74" t="s">
        <v>13</v>
      </c>
      <c r="H163" s="75" t="s">
        <v>13</v>
      </c>
      <c r="I163" s="177" t="s">
        <v>13</v>
      </c>
      <c r="J163" s="74" t="s">
        <v>13</v>
      </c>
      <c r="K163" s="75" t="s">
        <v>13</v>
      </c>
    </row>
    <row r="164" spans="1:11" ht="42" customHeight="1">
      <c r="A164" s="162"/>
      <c r="B164" s="179" t="s">
        <v>135</v>
      </c>
      <c r="C164" s="163">
        <v>501856</v>
      </c>
      <c r="D164" s="163">
        <v>388454</v>
      </c>
      <c r="E164" s="183">
        <f>D164*100/C164</f>
        <v>77.40347828859274</v>
      </c>
      <c r="F164" s="177" t="s">
        <v>13</v>
      </c>
      <c r="G164" s="74" t="s">
        <v>13</v>
      </c>
      <c r="H164" s="75" t="s">
        <v>13</v>
      </c>
      <c r="I164" s="163">
        <v>501856</v>
      </c>
      <c r="J164" s="163">
        <v>388454</v>
      </c>
      <c r="K164" s="183">
        <f>J164*100/I164</f>
        <v>77.40347828859274</v>
      </c>
    </row>
    <row r="165" spans="1:11" ht="46.5" customHeight="1">
      <c r="A165" s="115" t="s">
        <v>103</v>
      </c>
      <c r="B165" s="116" t="s">
        <v>99</v>
      </c>
      <c r="C165" s="163"/>
      <c r="D165" s="74"/>
      <c r="E165" s="75"/>
      <c r="F165" s="164"/>
      <c r="G165" s="74"/>
      <c r="H165" s="75"/>
      <c r="I165" s="164"/>
      <c r="J165" s="74"/>
      <c r="K165" s="75"/>
    </row>
    <row r="166" spans="1:11" ht="24" customHeight="1">
      <c r="A166" s="121"/>
      <c r="B166" s="122" t="s">
        <v>100</v>
      </c>
      <c r="C166" s="165">
        <f>C168+C169+C170+C172+C174+C176+C177+C178</f>
        <v>41979845</v>
      </c>
      <c r="D166" s="77">
        <f>D168+D169+D170+D172+D174+D176+D177+D178</f>
        <v>42152591</v>
      </c>
      <c r="E166" s="78">
        <f>D166*100/C166</f>
        <v>100.41149746979771</v>
      </c>
      <c r="F166" s="165">
        <f>F168+F169+F170+F177+F178</f>
        <v>6375351</v>
      </c>
      <c r="G166" s="77">
        <f>G168+G169+G170+G177+G178</f>
        <v>6610778</v>
      </c>
      <c r="H166" s="78">
        <f>G166*100/F166</f>
        <v>103.69276922949027</v>
      </c>
      <c r="I166" s="165">
        <f>I172+I174+I176</f>
        <v>35604494</v>
      </c>
      <c r="J166" s="77">
        <f>J172+J174+J176</f>
        <v>35541813</v>
      </c>
      <c r="K166" s="78">
        <f>J166*100/I165:I166</f>
        <v>99.82395199886845</v>
      </c>
    </row>
    <row r="167" spans="1:11" ht="24" customHeight="1">
      <c r="A167" s="115"/>
      <c r="B167" s="116"/>
      <c r="C167" s="163"/>
      <c r="D167" s="79"/>
      <c r="E167" s="80"/>
      <c r="F167" s="164"/>
      <c r="G167" s="74"/>
      <c r="H167" s="75"/>
      <c r="I167" s="163"/>
      <c r="J167" s="79"/>
      <c r="K167" s="80"/>
    </row>
    <row r="168" spans="1:11" ht="24" customHeight="1">
      <c r="A168" s="115"/>
      <c r="B168" s="52" t="s">
        <v>126</v>
      </c>
      <c r="C168" s="163">
        <v>239475</v>
      </c>
      <c r="D168" s="79">
        <v>517158</v>
      </c>
      <c r="E168" s="80">
        <f>D168*100/C168</f>
        <v>215.9549013466959</v>
      </c>
      <c r="F168" s="163">
        <v>239475</v>
      </c>
      <c r="G168" s="79">
        <v>517158</v>
      </c>
      <c r="H168" s="80">
        <f>G168*100/F168</f>
        <v>215.9549013466959</v>
      </c>
      <c r="I168" s="176" t="s">
        <v>13</v>
      </c>
      <c r="J168" s="176" t="s">
        <v>13</v>
      </c>
      <c r="K168" s="75" t="s">
        <v>13</v>
      </c>
    </row>
    <row r="169" spans="1:11" ht="31.5" customHeight="1">
      <c r="A169" s="115"/>
      <c r="B169" s="116" t="s">
        <v>127</v>
      </c>
      <c r="C169" s="163">
        <v>24705</v>
      </c>
      <c r="D169" s="79">
        <v>24705</v>
      </c>
      <c r="E169" s="80">
        <f>D169*100/C169</f>
        <v>100</v>
      </c>
      <c r="F169" s="163">
        <v>24705</v>
      </c>
      <c r="G169" s="79">
        <v>24705</v>
      </c>
      <c r="H169" s="80">
        <f>G169*100/F169</f>
        <v>100</v>
      </c>
      <c r="I169" s="177" t="s">
        <v>13</v>
      </c>
      <c r="J169" s="177" t="s">
        <v>13</v>
      </c>
      <c r="K169" s="75" t="s">
        <v>13</v>
      </c>
    </row>
    <row r="170" spans="1:11" ht="30" customHeight="1">
      <c r="A170" s="115"/>
      <c r="B170" s="116" t="s">
        <v>128</v>
      </c>
      <c r="C170" s="163">
        <v>83431</v>
      </c>
      <c r="D170" s="79">
        <v>83431</v>
      </c>
      <c r="E170" s="80">
        <f>D170*100/C170</f>
        <v>100</v>
      </c>
      <c r="F170" s="163">
        <v>83431</v>
      </c>
      <c r="G170" s="79">
        <v>83431</v>
      </c>
      <c r="H170" s="80">
        <f>G170*100/F170</f>
        <v>100</v>
      </c>
      <c r="I170" s="177" t="s">
        <v>13</v>
      </c>
      <c r="J170" s="177" t="s">
        <v>13</v>
      </c>
      <c r="K170" s="75" t="s">
        <v>13</v>
      </c>
    </row>
    <row r="171" spans="1:11" ht="28.5" customHeight="1">
      <c r="A171" s="162"/>
      <c r="B171" s="166" t="s">
        <v>129</v>
      </c>
      <c r="C171" s="163"/>
      <c r="D171" s="74"/>
      <c r="E171" s="75"/>
      <c r="F171" s="164"/>
      <c r="G171" s="74"/>
      <c r="H171" s="75"/>
      <c r="I171" s="163"/>
      <c r="J171" s="74"/>
      <c r="K171" s="75"/>
    </row>
    <row r="172" spans="1:11" ht="25.5" customHeight="1">
      <c r="A172" s="162"/>
      <c r="B172" s="171" t="s">
        <v>132</v>
      </c>
      <c r="C172" s="163">
        <v>4136916</v>
      </c>
      <c r="D172" s="79">
        <v>4136916</v>
      </c>
      <c r="E172" s="80">
        <f>D172*100/C172</f>
        <v>100</v>
      </c>
      <c r="F172" s="172" t="s">
        <v>13</v>
      </c>
      <c r="G172" s="74" t="s">
        <v>13</v>
      </c>
      <c r="H172" s="75" t="s">
        <v>13</v>
      </c>
      <c r="I172" s="163">
        <v>4136916</v>
      </c>
      <c r="J172" s="79">
        <v>4136916</v>
      </c>
      <c r="K172" s="80">
        <f>J172*100/I172</f>
        <v>100</v>
      </c>
    </row>
    <row r="173" spans="1:11" ht="36" customHeight="1">
      <c r="A173" s="162"/>
      <c r="B173" s="166" t="s">
        <v>140</v>
      </c>
      <c r="C173" s="163"/>
      <c r="D173" s="79"/>
      <c r="E173" s="80"/>
      <c r="F173" s="176"/>
      <c r="G173" s="74"/>
      <c r="H173" s="75"/>
      <c r="I173" s="164"/>
      <c r="J173" s="79"/>
      <c r="K173" s="80"/>
    </row>
    <row r="174" spans="1:11" ht="27" customHeight="1">
      <c r="A174" s="162"/>
      <c r="B174" s="171" t="s">
        <v>139</v>
      </c>
      <c r="C174" s="163">
        <v>17940919</v>
      </c>
      <c r="D174" s="79">
        <v>17940919</v>
      </c>
      <c r="E174" s="80">
        <f>D174*100/C174</f>
        <v>100</v>
      </c>
      <c r="F174" s="172" t="s">
        <v>13</v>
      </c>
      <c r="G174" s="74" t="s">
        <v>13</v>
      </c>
      <c r="H174" s="75" t="s">
        <v>13</v>
      </c>
      <c r="I174" s="163">
        <v>17940919</v>
      </c>
      <c r="J174" s="79">
        <v>17940919</v>
      </c>
      <c r="K174" s="80">
        <f>J174*100/I174</f>
        <v>100</v>
      </c>
    </row>
    <row r="175" spans="1:11" ht="34.5" customHeight="1">
      <c r="A175" s="162"/>
      <c r="B175" s="116" t="s">
        <v>141</v>
      </c>
      <c r="C175" s="163"/>
      <c r="D175" s="79"/>
      <c r="E175" s="75"/>
      <c r="F175" s="176"/>
      <c r="G175" s="74"/>
      <c r="H175" s="75"/>
      <c r="I175" s="176"/>
      <c r="J175" s="79"/>
      <c r="K175" s="75"/>
    </row>
    <row r="176" spans="1:11" ht="24" customHeight="1">
      <c r="A176" s="162"/>
      <c r="B176" s="52" t="s">
        <v>142</v>
      </c>
      <c r="C176" s="163">
        <v>13526659</v>
      </c>
      <c r="D176" s="79">
        <v>13463978</v>
      </c>
      <c r="E176" s="80">
        <f>D176*100/C176</f>
        <v>99.53661136870531</v>
      </c>
      <c r="F176" s="172" t="s">
        <v>13</v>
      </c>
      <c r="G176" s="74" t="s">
        <v>13</v>
      </c>
      <c r="H176" s="75" t="s">
        <v>13</v>
      </c>
      <c r="I176" s="163">
        <v>13526659</v>
      </c>
      <c r="J176" s="79">
        <v>13463978</v>
      </c>
      <c r="K176" s="80">
        <f>J176*100/I176</f>
        <v>99.53661136870531</v>
      </c>
    </row>
    <row r="177" spans="1:11" ht="30" customHeight="1">
      <c r="A177" s="162"/>
      <c r="B177" s="52" t="s">
        <v>143</v>
      </c>
      <c r="C177" s="163">
        <v>57526</v>
      </c>
      <c r="D177" s="79">
        <v>57527</v>
      </c>
      <c r="E177" s="80">
        <f>D177*100/C177</f>
        <v>100.00173834440079</v>
      </c>
      <c r="F177" s="163">
        <v>57526</v>
      </c>
      <c r="G177" s="79">
        <v>57527</v>
      </c>
      <c r="H177" s="80">
        <f>G177*100/F177</f>
        <v>100.00173834440079</v>
      </c>
      <c r="I177" s="172" t="s">
        <v>13</v>
      </c>
      <c r="J177" s="74" t="s">
        <v>13</v>
      </c>
      <c r="K177" s="75" t="s">
        <v>13</v>
      </c>
    </row>
    <row r="178" spans="1:11" ht="36" customHeight="1">
      <c r="A178" s="162"/>
      <c r="B178" s="116" t="s">
        <v>144</v>
      </c>
      <c r="C178" s="163">
        <v>5970214</v>
      </c>
      <c r="D178" s="79">
        <v>5927957</v>
      </c>
      <c r="E178" s="80">
        <f>D178*100/C178</f>
        <v>99.29220292605926</v>
      </c>
      <c r="F178" s="163">
        <v>5970214</v>
      </c>
      <c r="G178" s="79">
        <v>5927957</v>
      </c>
      <c r="H178" s="80">
        <f>G178*100/F178</f>
        <v>99.29220292605926</v>
      </c>
      <c r="I178" s="172" t="s">
        <v>13</v>
      </c>
      <c r="J178" s="74" t="s">
        <v>13</v>
      </c>
      <c r="K178" s="75" t="s">
        <v>13</v>
      </c>
    </row>
    <row r="179" spans="1:11" ht="24" customHeight="1" thickBot="1">
      <c r="A179" s="162"/>
      <c r="B179" s="171"/>
      <c r="C179" s="163"/>
      <c r="D179" s="79"/>
      <c r="E179" s="75"/>
      <c r="F179" s="176"/>
      <c r="G179" s="74"/>
      <c r="H179" s="75"/>
      <c r="I179" s="176"/>
      <c r="J179" s="79"/>
      <c r="K179" s="75"/>
    </row>
    <row r="180" spans="1:11" ht="52.5" customHeight="1" thickBot="1" thickTop="1">
      <c r="A180" s="144"/>
      <c r="B180" s="158" t="s">
        <v>90</v>
      </c>
      <c r="C180" s="156">
        <f>C118+C166</f>
        <v>109238180</v>
      </c>
      <c r="D180" s="156">
        <f>D166+D118</f>
        <v>84912109</v>
      </c>
      <c r="E180" s="155">
        <f>D180*100/C180</f>
        <v>77.73116414059626</v>
      </c>
      <c r="F180" s="156">
        <f>F166+F118</f>
        <v>56241500</v>
      </c>
      <c r="G180" s="156">
        <f>G166+G118</f>
        <v>45587148</v>
      </c>
      <c r="H180" s="155">
        <f>G180*100/F180</f>
        <v>81.05606713903434</v>
      </c>
      <c r="I180" s="157">
        <f>I166+I118</f>
        <v>52996680</v>
      </c>
      <c r="J180" s="156">
        <f>J166+J118</f>
        <v>39324961</v>
      </c>
      <c r="K180" s="155">
        <f>J180*100/I180</f>
        <v>74.2026877910088</v>
      </c>
    </row>
    <row r="181" spans="1:11" ht="64.5" customHeight="1" thickBot="1" thickTop="1">
      <c r="A181" s="117"/>
      <c r="B181" s="118" t="s">
        <v>44</v>
      </c>
      <c r="C181" s="119">
        <f>C115+C180</f>
        <v>2099113654</v>
      </c>
      <c r="D181" s="119">
        <f>D115+D180</f>
        <v>1619026524</v>
      </c>
      <c r="E181" s="120">
        <f aca="true" t="shared" si="9" ref="E181:E187">D181*100/C181</f>
        <v>77.12905496635867</v>
      </c>
      <c r="F181" s="119">
        <f>F115+F180</f>
        <v>1583803525</v>
      </c>
      <c r="G181" s="119">
        <f>G115+G180</f>
        <v>1215783567</v>
      </c>
      <c r="H181" s="120">
        <f aca="true" t="shared" si="10" ref="H181:H187">G181*100/F181</f>
        <v>76.76353460572075</v>
      </c>
      <c r="I181" s="119">
        <f>I115+I180</f>
        <v>515310129</v>
      </c>
      <c r="J181" s="119">
        <f>J180+J115</f>
        <v>403242957</v>
      </c>
      <c r="K181" s="120">
        <f aca="true" t="shared" si="11" ref="K181:K187">J181*100/I181</f>
        <v>78.25248026514146</v>
      </c>
    </row>
    <row r="182" spans="1:11" ht="36" customHeight="1" thickTop="1">
      <c r="A182" s="124">
        <v>9</v>
      </c>
      <c r="B182" s="125" t="s">
        <v>45</v>
      </c>
      <c r="C182" s="126">
        <f>C183+C184</f>
        <v>4714071</v>
      </c>
      <c r="D182" s="126">
        <f>D183+D184</f>
        <v>4292326</v>
      </c>
      <c r="E182" s="127">
        <f t="shared" si="9"/>
        <v>91.05348646636845</v>
      </c>
      <c r="F182" s="128">
        <f>F183+F184</f>
        <v>2037917</v>
      </c>
      <c r="G182" s="128">
        <f>G183+G184</f>
        <v>1865729</v>
      </c>
      <c r="H182" s="129">
        <f>G182*100/F182</f>
        <v>91.55078445294878</v>
      </c>
      <c r="I182" s="128">
        <f>I183+I184</f>
        <v>2676154</v>
      </c>
      <c r="J182" s="128">
        <f>J183+J184</f>
        <v>2426597</v>
      </c>
      <c r="K182" s="129">
        <f>J182*100/I182</f>
        <v>90.67478926848007</v>
      </c>
    </row>
    <row r="183" spans="1:11" ht="36" customHeight="1">
      <c r="A183" s="130"/>
      <c r="B183" s="131" t="s">
        <v>46</v>
      </c>
      <c r="C183" s="132">
        <f>F183+I183</f>
        <v>1365285</v>
      </c>
      <c r="D183" s="132">
        <v>1553728</v>
      </c>
      <c r="E183" s="129">
        <f>D183*100/C183</f>
        <v>113.80246615175587</v>
      </c>
      <c r="F183" s="132">
        <v>174585</v>
      </c>
      <c r="G183" s="132">
        <v>174585</v>
      </c>
      <c r="H183" s="129">
        <f>G183*100/F183</f>
        <v>100</v>
      </c>
      <c r="I183" s="133">
        <v>1190700</v>
      </c>
      <c r="J183" s="132">
        <v>1379143</v>
      </c>
      <c r="K183" s="129">
        <f>J183*100/I183</f>
        <v>115.8262366675065</v>
      </c>
    </row>
    <row r="184" spans="1:11" ht="36" customHeight="1" thickBot="1">
      <c r="A184" s="134"/>
      <c r="B184" s="135" t="s">
        <v>47</v>
      </c>
      <c r="C184" s="133">
        <f>F184+I184</f>
        <v>3348786</v>
      </c>
      <c r="D184" s="136">
        <v>2738598</v>
      </c>
      <c r="E184" s="137">
        <f t="shared" si="9"/>
        <v>81.77882970127085</v>
      </c>
      <c r="F184" s="133">
        <v>1863332</v>
      </c>
      <c r="G184" s="136">
        <v>1691144</v>
      </c>
      <c r="H184" s="137">
        <f t="shared" si="10"/>
        <v>90.75913471136651</v>
      </c>
      <c r="I184" s="133">
        <v>1485454</v>
      </c>
      <c r="J184" s="133">
        <v>1047454</v>
      </c>
      <c r="K184" s="137">
        <f>J184*100/I184</f>
        <v>70.5140650602442</v>
      </c>
    </row>
    <row r="185" spans="1:11" ht="64.5" customHeight="1" thickBot="1" thickTop="1">
      <c r="A185" s="144"/>
      <c r="B185" s="118" t="s">
        <v>54</v>
      </c>
      <c r="C185" s="119">
        <f>C181+C182</f>
        <v>2103827725</v>
      </c>
      <c r="D185" s="119">
        <f>D181+D182</f>
        <v>1623318850</v>
      </c>
      <c r="E185" s="120">
        <f t="shared" si="9"/>
        <v>77.16025560030111</v>
      </c>
      <c r="F185" s="119">
        <f>F181+F182</f>
        <v>1585841442</v>
      </c>
      <c r="G185" s="119">
        <f>G181+G182</f>
        <v>1217649296</v>
      </c>
      <c r="H185" s="120">
        <f t="shared" si="10"/>
        <v>76.7825372544401</v>
      </c>
      <c r="I185" s="119">
        <f>I181+I182</f>
        <v>517986283</v>
      </c>
      <c r="J185" s="119">
        <f>J181+J182</f>
        <v>405669554</v>
      </c>
      <c r="K185" s="120">
        <f t="shared" si="11"/>
        <v>78.31665959386032</v>
      </c>
    </row>
    <row r="186" spans="1:11" ht="46.5" customHeight="1" thickTop="1">
      <c r="A186" s="138">
        <v>10</v>
      </c>
      <c r="B186" s="139" t="s">
        <v>55</v>
      </c>
      <c r="C186" s="126">
        <f>F186+I186</f>
        <v>196259123</v>
      </c>
      <c r="D186" s="126">
        <f>G186+J186</f>
        <v>155656861</v>
      </c>
      <c r="E186" s="140">
        <f t="shared" si="9"/>
        <v>79.31191101878102</v>
      </c>
      <c r="F186" s="141">
        <v>147034687</v>
      </c>
      <c r="G186" s="126">
        <v>118299873</v>
      </c>
      <c r="H186" s="142">
        <f t="shared" si="10"/>
        <v>80.45711893819994</v>
      </c>
      <c r="I186" s="141">
        <v>49224436</v>
      </c>
      <c r="J186" s="126">
        <v>37356988</v>
      </c>
      <c r="K186" s="127">
        <f t="shared" si="11"/>
        <v>75.8911447964584</v>
      </c>
    </row>
    <row r="187" spans="1:11" ht="64.5" customHeight="1" thickBot="1">
      <c r="A187" s="143"/>
      <c r="B187" s="151" t="s">
        <v>56</v>
      </c>
      <c r="C187" s="152">
        <f>C185+C186</f>
        <v>2300086848</v>
      </c>
      <c r="D187" s="152">
        <f>D185+D186</f>
        <v>1778975711</v>
      </c>
      <c r="E187" s="153">
        <f t="shared" si="9"/>
        <v>77.34384953971964</v>
      </c>
      <c r="F187" s="154">
        <f>F185+F186</f>
        <v>1732876129</v>
      </c>
      <c r="G187" s="152">
        <f>G185+G186</f>
        <v>1335949169</v>
      </c>
      <c r="H187" s="153">
        <f t="shared" si="10"/>
        <v>77.09432582298558</v>
      </c>
      <c r="I187" s="154">
        <f>I185+I186</f>
        <v>567210719</v>
      </c>
      <c r="J187" s="188">
        <f>J186+J185</f>
        <v>443026542</v>
      </c>
      <c r="K187" s="153">
        <f t="shared" si="11"/>
        <v>78.10616533852915</v>
      </c>
    </row>
    <row r="188" spans="1:11" ht="39.75" customHeight="1">
      <c r="A188" s="30"/>
      <c r="B188" s="31"/>
      <c r="C188" s="32"/>
      <c r="D188" s="32"/>
      <c r="E188" s="33"/>
      <c r="F188" s="32"/>
      <c r="G188" s="32"/>
      <c r="H188" s="33"/>
      <c r="I188" s="32"/>
      <c r="J188" s="32"/>
      <c r="K188" s="33"/>
    </row>
    <row r="189" spans="1:11" ht="44.25" customHeight="1">
      <c r="A189" s="19"/>
      <c r="B189" s="16"/>
      <c r="C189" s="17"/>
      <c r="D189" s="20"/>
      <c r="E189" s="18"/>
      <c r="F189" s="7"/>
      <c r="G189" s="35"/>
      <c r="H189" s="36"/>
      <c r="I189" s="7"/>
      <c r="J189" s="7"/>
      <c r="K189" s="13"/>
    </row>
    <row r="190" spans="1:11" ht="18.75" customHeight="1">
      <c r="A190" s="19"/>
      <c r="B190" s="16"/>
      <c r="C190" s="17"/>
      <c r="D190" s="20"/>
      <c r="E190" s="18"/>
      <c r="F190" s="37"/>
      <c r="G190" s="8"/>
      <c r="H190" s="14"/>
      <c r="I190" s="14"/>
      <c r="J190" s="38"/>
      <c r="K190" s="13"/>
    </row>
    <row r="191" spans="1:11" ht="26.25" customHeight="1">
      <c r="A191" s="5"/>
      <c r="B191" s="5"/>
      <c r="C191" s="6"/>
      <c r="F191" s="7"/>
      <c r="G191" s="11"/>
      <c r="H191" s="4"/>
      <c r="I191" s="14"/>
      <c r="J191" s="14"/>
      <c r="K191" s="7"/>
    </row>
    <row r="192" spans="1:11" ht="26.25" customHeight="1">
      <c r="A192" s="5"/>
      <c r="B192" s="5"/>
      <c r="C192" s="6"/>
      <c r="F192" s="7"/>
      <c r="G192" s="11"/>
      <c r="H192" s="4"/>
      <c r="I192" s="14"/>
      <c r="J192" s="14"/>
      <c r="K192" s="7"/>
    </row>
    <row r="193" spans="6:11" ht="26.25">
      <c r="F193" s="9"/>
      <c r="G193" s="11"/>
      <c r="H193" s="4"/>
      <c r="I193" s="10"/>
      <c r="J193" s="10"/>
      <c r="K193" s="12"/>
    </row>
    <row r="194" spans="2:11" ht="26.25">
      <c r="B194" s="2"/>
      <c r="C194" s="29"/>
      <c r="F194" s="3"/>
      <c r="G194" s="3"/>
      <c r="H194" s="3"/>
      <c r="I194" s="3"/>
      <c r="J194" s="8"/>
      <c r="K194" s="12"/>
    </row>
    <row r="195" spans="6:11" ht="26.25" customHeight="1">
      <c r="F195" s="5"/>
      <c r="G195" s="5"/>
      <c r="H195" s="5"/>
      <c r="I195" s="5"/>
      <c r="J195" s="8"/>
      <c r="K195" s="15"/>
    </row>
    <row r="196" spans="6:11" ht="26.25" customHeight="1">
      <c r="F196" s="34"/>
      <c r="G196" s="28"/>
      <c r="H196" s="28"/>
      <c r="I196" s="28"/>
      <c r="J196" s="6"/>
      <c r="K196" s="6"/>
    </row>
    <row r="197" ht="26.25" customHeight="1"/>
    <row r="198" ht="26.25" customHeight="1"/>
  </sheetData>
  <mergeCells count="2">
    <mergeCell ref="A7:C7"/>
    <mergeCell ref="A4:K4"/>
  </mergeCells>
  <printOptions horizontalCentered="1"/>
  <pageMargins left="0" right="0" top="0" bottom="0" header="0" footer="0"/>
  <pageSetup horizontalDpi="300" verticalDpi="300" orientation="portrait" paperSize="9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0" sqref="E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JB</cp:lastModifiedBy>
  <cp:lastPrinted>2007-10-22T06:57:14Z</cp:lastPrinted>
  <dcterms:created xsi:type="dcterms:W3CDTF">1999-10-11T06:44:44Z</dcterms:created>
  <dcterms:modified xsi:type="dcterms:W3CDTF">2007-10-22T07:26:41Z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